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wharton.88/Desktop/Dec post-backup/resubmission_2/"/>
    </mc:Choice>
  </mc:AlternateContent>
  <xr:revisionPtr revIDLastSave="0" documentId="13_ncr:1_{5294B240-F587-AC4C-B3FD-6614B75E9F48}" xr6:coauthVersionLast="47" xr6:coauthVersionMax="47" xr10:uidLastSave="{00000000-0000-0000-0000-000000000000}"/>
  <bookViews>
    <workbookView xWindow="26800" yWindow="8600" windowWidth="21180" windowHeight="22140" firstSheet="2" activeTab="5" xr2:uid="{0DCD7A7E-4FFF-CD4A-82C3-E63703E16878}"/>
  </bookViews>
  <sheets>
    <sheet name="1 Fig 2 R6 mutants NTR+RBD" sheetId="2" r:id="rId1"/>
    <sheet name="2 Fig 2 R6 mutants RBD" sheetId="3" r:id="rId2"/>
    <sheet name="3 Fig 4 R6 with Y at aa 13" sheetId="10" r:id="rId3"/>
    <sheet name="4 Fig 4 with R at aa 13" sheetId="9" r:id="rId4"/>
    <sheet name="5 Fig 6" sheetId="11" r:id="rId5"/>
    <sheet name="6 Fig 7 R6 mutants NTR + RBD" sheetId="5" r:id="rId6"/>
    <sheet name="7 Fig 7 R6 mutants RBD" sheetId="4" r:id="rId7"/>
    <sheet name="8 additional engineered R6 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6" i="10" l="1"/>
  <c r="C114" i="2"/>
  <c r="C147" i="2"/>
  <c r="B147" i="2"/>
  <c r="F45" i="11"/>
  <c r="F44" i="11"/>
  <c r="B45" i="11"/>
  <c r="B44" i="11"/>
  <c r="F36" i="11"/>
  <c r="F35" i="11"/>
  <c r="B36" i="11"/>
  <c r="B35" i="11"/>
  <c r="F16" i="11"/>
  <c r="F15" i="11"/>
  <c r="C24" i="11"/>
  <c r="C25" i="11"/>
  <c r="C23" i="11"/>
  <c r="B19" i="11"/>
  <c r="B20" i="11"/>
  <c r="B21" i="11"/>
  <c r="B22" i="11"/>
  <c r="B23" i="11"/>
  <c r="B24" i="11"/>
  <c r="B25" i="11"/>
  <c r="B18" i="11"/>
  <c r="C15" i="11"/>
  <c r="C16" i="11"/>
  <c r="B16" i="11"/>
  <c r="B15" i="11"/>
  <c r="B26" i="11" l="1"/>
  <c r="C27" i="11"/>
  <c r="B27" i="11"/>
  <c r="C26" i="11"/>
  <c r="B103" i="10" l="1"/>
  <c r="B29" i="10"/>
  <c r="E141" i="10"/>
  <c r="C141" i="10"/>
  <c r="D136" i="10"/>
  <c r="D141" i="10" s="1"/>
  <c r="E136" i="10"/>
  <c r="E140" i="10" s="1"/>
  <c r="C137" i="10"/>
  <c r="D137" i="10"/>
  <c r="E137" i="10"/>
  <c r="C138" i="10"/>
  <c r="D138" i="10"/>
  <c r="E138" i="10"/>
  <c r="C139" i="10"/>
  <c r="C140" i="10" s="1"/>
  <c r="D139" i="10"/>
  <c r="E139" i="10"/>
  <c r="B137" i="10"/>
  <c r="B138" i="10"/>
  <c r="B139" i="10"/>
  <c r="B136" i="10"/>
  <c r="B141" i="10" s="1"/>
  <c r="C132" i="10"/>
  <c r="D132" i="10"/>
  <c r="E132" i="10"/>
  <c r="C133" i="10"/>
  <c r="D133" i="10"/>
  <c r="E133" i="10"/>
  <c r="B133" i="10"/>
  <c r="B132" i="10"/>
  <c r="C119" i="10"/>
  <c r="D119" i="10"/>
  <c r="D124" i="10" s="1"/>
  <c r="E119" i="10"/>
  <c r="C120" i="10"/>
  <c r="D120" i="10"/>
  <c r="E120" i="10"/>
  <c r="C121" i="10"/>
  <c r="D121" i="10"/>
  <c r="E121" i="10"/>
  <c r="C122" i="10"/>
  <c r="D122" i="10"/>
  <c r="E122" i="10"/>
  <c r="B120" i="10"/>
  <c r="B121" i="10"/>
  <c r="B122" i="10"/>
  <c r="B119" i="10"/>
  <c r="C115" i="10"/>
  <c r="D115" i="10"/>
  <c r="E115" i="10"/>
  <c r="C116" i="10"/>
  <c r="D116" i="10"/>
  <c r="E116" i="10"/>
  <c r="B116" i="10"/>
  <c r="B115" i="10"/>
  <c r="C103" i="10"/>
  <c r="D103" i="10"/>
  <c r="D108" i="10" s="1"/>
  <c r="E103" i="10"/>
  <c r="C104" i="10"/>
  <c r="D104" i="10"/>
  <c r="E104" i="10"/>
  <c r="C105" i="10"/>
  <c r="D105" i="10"/>
  <c r="E105" i="10"/>
  <c r="C106" i="10"/>
  <c r="D106" i="10"/>
  <c r="E106" i="10"/>
  <c r="B104" i="10"/>
  <c r="B108" i="10" s="1"/>
  <c r="B105" i="10"/>
  <c r="B106" i="10"/>
  <c r="E100" i="10"/>
  <c r="E99" i="10"/>
  <c r="C99" i="10"/>
  <c r="D99" i="10"/>
  <c r="C100" i="10"/>
  <c r="D100" i="10"/>
  <c r="B100" i="10"/>
  <c r="B99" i="10"/>
  <c r="E89" i="10"/>
  <c r="H90" i="10"/>
  <c r="H91" i="10"/>
  <c r="H92" i="10"/>
  <c r="H93" i="10"/>
  <c r="H94" i="10"/>
  <c r="H95" i="10"/>
  <c r="H96" i="10"/>
  <c r="H89" i="10"/>
  <c r="C86" i="10"/>
  <c r="C91" i="10" s="1"/>
  <c r="D86" i="10"/>
  <c r="E86" i="10"/>
  <c r="C87" i="10"/>
  <c r="D87" i="10"/>
  <c r="E87" i="10"/>
  <c r="C88" i="10"/>
  <c r="D88" i="10"/>
  <c r="E88" i="10"/>
  <c r="C89" i="10"/>
  <c r="D89" i="10"/>
  <c r="B87" i="10"/>
  <c r="B88" i="10"/>
  <c r="B89" i="10"/>
  <c r="B86" i="10"/>
  <c r="C82" i="10"/>
  <c r="D82" i="10"/>
  <c r="E82" i="10"/>
  <c r="C83" i="10"/>
  <c r="D83" i="10"/>
  <c r="E83" i="10"/>
  <c r="B83" i="10"/>
  <c r="B82" i="10"/>
  <c r="H86" i="10"/>
  <c r="H85" i="10"/>
  <c r="B90" i="10" l="1"/>
  <c r="D90" i="10"/>
  <c r="E90" i="10"/>
  <c r="H98" i="10"/>
  <c r="E107" i="10"/>
  <c r="C108" i="10"/>
  <c r="B124" i="10"/>
  <c r="C124" i="10"/>
  <c r="B140" i="10"/>
  <c r="D140" i="10"/>
  <c r="H97" i="10"/>
  <c r="C107" i="10"/>
  <c r="C123" i="10"/>
  <c r="D91" i="10"/>
  <c r="E108" i="10"/>
  <c r="E124" i="10"/>
  <c r="B91" i="10"/>
  <c r="B107" i="10"/>
  <c r="B123" i="10"/>
  <c r="E123" i="10"/>
  <c r="E91" i="10"/>
  <c r="C90" i="10"/>
  <c r="D107" i="10"/>
  <c r="D123" i="10"/>
  <c r="H61" i="10" l="1"/>
  <c r="H62" i="10"/>
  <c r="H65" i="10"/>
  <c r="H66" i="10"/>
  <c r="H67" i="10"/>
  <c r="H68" i="10"/>
  <c r="H69" i="10"/>
  <c r="H70" i="10"/>
  <c r="H71" i="10"/>
  <c r="H72" i="10"/>
  <c r="C61" i="10"/>
  <c r="D61" i="10"/>
  <c r="E61" i="10"/>
  <c r="C62" i="10"/>
  <c r="D62" i="10"/>
  <c r="E62" i="10"/>
  <c r="C63" i="10"/>
  <c r="D63" i="10"/>
  <c r="E63" i="10"/>
  <c r="C64" i="10"/>
  <c r="D64" i="10"/>
  <c r="E64" i="10"/>
  <c r="B62" i="10"/>
  <c r="B63" i="10"/>
  <c r="B64" i="10"/>
  <c r="B61" i="10"/>
  <c r="C57" i="10"/>
  <c r="D57" i="10"/>
  <c r="E57" i="10"/>
  <c r="C58" i="10"/>
  <c r="D58" i="10"/>
  <c r="E58" i="10"/>
  <c r="B58" i="10"/>
  <c r="B57" i="10"/>
  <c r="C65" i="10" l="1"/>
  <c r="B66" i="10"/>
  <c r="C66" i="10"/>
  <c r="E66" i="10"/>
  <c r="D66" i="10"/>
  <c r="B65" i="10"/>
  <c r="H73" i="10"/>
  <c r="E65" i="10"/>
  <c r="H74" i="10"/>
  <c r="D65" i="10"/>
  <c r="C45" i="10"/>
  <c r="D45" i="10"/>
  <c r="E45" i="10"/>
  <c r="C46" i="10"/>
  <c r="D46" i="10"/>
  <c r="E46" i="10"/>
  <c r="C47" i="10"/>
  <c r="D47" i="10"/>
  <c r="E47" i="10"/>
  <c r="C48" i="10"/>
  <c r="D48" i="10"/>
  <c r="E48" i="10"/>
  <c r="B46" i="10"/>
  <c r="B47" i="10"/>
  <c r="B48" i="10"/>
  <c r="B45" i="10"/>
  <c r="C41" i="10"/>
  <c r="D41" i="10"/>
  <c r="E41" i="10"/>
  <c r="C42" i="10"/>
  <c r="D42" i="10"/>
  <c r="E42" i="10"/>
  <c r="B42" i="10"/>
  <c r="B41" i="10"/>
  <c r="C29" i="10"/>
  <c r="D29" i="10"/>
  <c r="E29" i="10"/>
  <c r="C30" i="10"/>
  <c r="D30" i="10"/>
  <c r="E30" i="10"/>
  <c r="C31" i="10"/>
  <c r="D31" i="10"/>
  <c r="E31" i="10"/>
  <c r="C32" i="10"/>
  <c r="D32" i="10"/>
  <c r="E32" i="10"/>
  <c r="B30" i="10"/>
  <c r="B31" i="10"/>
  <c r="B32" i="10"/>
  <c r="C25" i="10"/>
  <c r="D25" i="10"/>
  <c r="E25" i="10"/>
  <c r="C26" i="10"/>
  <c r="D26" i="10"/>
  <c r="E26" i="10"/>
  <c r="B26" i="10"/>
  <c r="B25" i="10"/>
  <c r="H34" i="10"/>
  <c r="H35" i="10"/>
  <c r="H36" i="10"/>
  <c r="H37" i="10"/>
  <c r="H38" i="10"/>
  <c r="H39" i="10"/>
  <c r="H40" i="10"/>
  <c r="H33" i="10"/>
  <c r="H30" i="10"/>
  <c r="H29" i="10"/>
  <c r="E16" i="10"/>
  <c r="D16" i="10"/>
  <c r="C16" i="10"/>
  <c r="C18" i="10" s="1"/>
  <c r="E15" i="10"/>
  <c r="D15" i="10"/>
  <c r="C15" i="10"/>
  <c r="B15" i="10"/>
  <c r="E14" i="10"/>
  <c r="D14" i="10"/>
  <c r="C14" i="10"/>
  <c r="B14" i="10"/>
  <c r="E13" i="10"/>
  <c r="D13" i="10"/>
  <c r="C13" i="10"/>
  <c r="B13" i="10"/>
  <c r="B17" i="10" s="1"/>
  <c r="E10" i="10"/>
  <c r="D10" i="10"/>
  <c r="C10" i="10"/>
  <c r="B10" i="10"/>
  <c r="E9" i="10"/>
  <c r="D9" i="10"/>
  <c r="C9" i="10"/>
  <c r="B9" i="10"/>
  <c r="C101" i="9"/>
  <c r="D101" i="9"/>
  <c r="E101" i="9"/>
  <c r="C102" i="9"/>
  <c r="D102" i="9"/>
  <c r="E102" i="9"/>
  <c r="B102" i="9"/>
  <c r="B101" i="9"/>
  <c r="C97" i="9"/>
  <c r="D97" i="9"/>
  <c r="E97" i="9"/>
  <c r="C98" i="9"/>
  <c r="D98" i="9"/>
  <c r="E98" i="9"/>
  <c r="C99" i="9"/>
  <c r="D99" i="9"/>
  <c r="E99" i="9"/>
  <c r="C100" i="9"/>
  <c r="D100" i="9"/>
  <c r="E100" i="9"/>
  <c r="B98" i="9"/>
  <c r="B99" i="9"/>
  <c r="B100" i="9"/>
  <c r="B97" i="9"/>
  <c r="C93" i="9"/>
  <c r="D93" i="9"/>
  <c r="E93" i="9"/>
  <c r="C94" i="9"/>
  <c r="D94" i="9"/>
  <c r="E94" i="9"/>
  <c r="B94" i="9"/>
  <c r="B93" i="9"/>
  <c r="C81" i="9"/>
  <c r="C86" i="9" s="1"/>
  <c r="D81" i="9"/>
  <c r="D86" i="9" s="1"/>
  <c r="E81" i="9"/>
  <c r="E86" i="9" s="1"/>
  <c r="C82" i="9"/>
  <c r="D82" i="9"/>
  <c r="E82" i="9"/>
  <c r="C83" i="9"/>
  <c r="D83" i="9"/>
  <c r="E83" i="9"/>
  <c r="C84" i="9"/>
  <c r="D84" i="9"/>
  <c r="E84" i="9"/>
  <c r="B82" i="9"/>
  <c r="B83" i="9"/>
  <c r="B84" i="9"/>
  <c r="B81" i="9"/>
  <c r="B85" i="9" s="1"/>
  <c r="C77" i="9"/>
  <c r="D77" i="9"/>
  <c r="E77" i="9"/>
  <c r="C78" i="9"/>
  <c r="D78" i="9"/>
  <c r="E78" i="9"/>
  <c r="B78" i="9"/>
  <c r="B77" i="9"/>
  <c r="C65" i="9"/>
  <c r="C69" i="9" s="1"/>
  <c r="D65" i="9"/>
  <c r="D70" i="9" s="1"/>
  <c r="E65" i="9"/>
  <c r="E70" i="9" s="1"/>
  <c r="C66" i="9"/>
  <c r="C70" i="9" s="1"/>
  <c r="D66" i="9"/>
  <c r="E66" i="9"/>
  <c r="C67" i="9"/>
  <c r="D67" i="9"/>
  <c r="E67" i="9"/>
  <c r="C68" i="9"/>
  <c r="D68" i="9"/>
  <c r="E68" i="9"/>
  <c r="B66" i="9"/>
  <c r="B67" i="9"/>
  <c r="B68" i="9"/>
  <c r="B65" i="9"/>
  <c r="B69" i="9" s="1"/>
  <c r="C61" i="9"/>
  <c r="D61" i="9"/>
  <c r="E61" i="9"/>
  <c r="C62" i="9"/>
  <c r="D62" i="9"/>
  <c r="E62" i="9"/>
  <c r="B62" i="9"/>
  <c r="B61" i="9"/>
  <c r="C49" i="9"/>
  <c r="C53" i="9" s="1"/>
  <c r="D49" i="9"/>
  <c r="D54" i="9" s="1"/>
  <c r="E49" i="9"/>
  <c r="E54" i="9" s="1"/>
  <c r="C50" i="9"/>
  <c r="C54" i="9" s="1"/>
  <c r="D50" i="9"/>
  <c r="E50" i="9"/>
  <c r="C51" i="9"/>
  <c r="D51" i="9"/>
  <c r="E51" i="9"/>
  <c r="C52" i="9"/>
  <c r="D52" i="9"/>
  <c r="E52" i="9"/>
  <c r="B50" i="9"/>
  <c r="B51" i="9"/>
  <c r="B52" i="9"/>
  <c r="B49" i="9"/>
  <c r="B53" i="9" s="1"/>
  <c r="C45" i="9"/>
  <c r="D45" i="9"/>
  <c r="E45" i="9"/>
  <c r="C46" i="9"/>
  <c r="D46" i="9"/>
  <c r="E46" i="9"/>
  <c r="B46" i="9"/>
  <c r="B45" i="9"/>
  <c r="C33" i="9"/>
  <c r="C37" i="9" s="1"/>
  <c r="D33" i="9"/>
  <c r="D38" i="9" s="1"/>
  <c r="E33" i="9"/>
  <c r="E38" i="9" s="1"/>
  <c r="C34" i="9"/>
  <c r="C38" i="9" s="1"/>
  <c r="D34" i="9"/>
  <c r="E34" i="9"/>
  <c r="C35" i="9"/>
  <c r="D35" i="9"/>
  <c r="E35" i="9"/>
  <c r="C36" i="9"/>
  <c r="D36" i="9"/>
  <c r="E36" i="9"/>
  <c r="B34" i="9"/>
  <c r="B35" i="9"/>
  <c r="B36" i="9"/>
  <c r="B33" i="9"/>
  <c r="B37" i="9" s="1"/>
  <c r="C29" i="9"/>
  <c r="D29" i="9"/>
  <c r="E29" i="9"/>
  <c r="C30" i="9"/>
  <c r="D30" i="9"/>
  <c r="E30" i="9"/>
  <c r="B30" i="9"/>
  <c r="B29" i="9"/>
  <c r="B16" i="9"/>
  <c r="B17" i="9"/>
  <c r="B18" i="9"/>
  <c r="B19" i="9"/>
  <c r="B20" i="9"/>
  <c r="B15" i="9"/>
  <c r="B12" i="9"/>
  <c r="B11" i="9"/>
  <c r="J161" i="3"/>
  <c r="K161" i="3"/>
  <c r="L161" i="3"/>
  <c r="J162" i="3"/>
  <c r="K162" i="3"/>
  <c r="L162" i="3"/>
  <c r="I162" i="3"/>
  <c r="I161" i="3"/>
  <c r="J157" i="3"/>
  <c r="K157" i="3"/>
  <c r="L157" i="3"/>
  <c r="J158" i="3"/>
  <c r="K158" i="3"/>
  <c r="L158" i="3"/>
  <c r="J159" i="3"/>
  <c r="K159" i="3"/>
  <c r="L159" i="3"/>
  <c r="J160" i="3"/>
  <c r="K160" i="3"/>
  <c r="L160" i="3"/>
  <c r="I158" i="3"/>
  <c r="I159" i="3"/>
  <c r="I160" i="3"/>
  <c r="I157" i="3"/>
  <c r="C161" i="3"/>
  <c r="D161" i="3"/>
  <c r="E161" i="3"/>
  <c r="C162" i="3"/>
  <c r="D162" i="3"/>
  <c r="E162" i="3"/>
  <c r="B162" i="3"/>
  <c r="B161" i="3"/>
  <c r="C157" i="3"/>
  <c r="D157" i="3"/>
  <c r="E157" i="3"/>
  <c r="C158" i="3"/>
  <c r="D158" i="3"/>
  <c r="E158" i="3"/>
  <c r="C159" i="3"/>
  <c r="D159" i="3"/>
  <c r="E159" i="3"/>
  <c r="C160" i="3"/>
  <c r="D160" i="3"/>
  <c r="B158" i="3"/>
  <c r="B159" i="3"/>
  <c r="B157" i="3"/>
  <c r="J153" i="3"/>
  <c r="K153" i="3"/>
  <c r="L153" i="3"/>
  <c r="J154" i="3"/>
  <c r="K154" i="3"/>
  <c r="L154" i="3"/>
  <c r="I154" i="3"/>
  <c r="I153" i="3"/>
  <c r="C153" i="3"/>
  <c r="D153" i="3"/>
  <c r="E153" i="3"/>
  <c r="C154" i="3"/>
  <c r="D154" i="3"/>
  <c r="E154" i="3"/>
  <c r="B154" i="3"/>
  <c r="B153" i="3"/>
  <c r="B34" i="10" l="1"/>
  <c r="E34" i="10"/>
  <c r="B50" i="10"/>
  <c r="E50" i="10"/>
  <c r="D50" i="10"/>
  <c r="D34" i="10"/>
  <c r="C34" i="10"/>
  <c r="C50" i="10"/>
  <c r="B33" i="10"/>
  <c r="B49" i="10"/>
  <c r="E49" i="10"/>
  <c r="H41" i="10"/>
  <c r="B18" i="10"/>
  <c r="D49" i="10"/>
  <c r="E33" i="10"/>
  <c r="D33" i="10"/>
  <c r="D18" i="10"/>
  <c r="C33" i="10"/>
  <c r="C49" i="10"/>
  <c r="E18" i="10"/>
  <c r="H42" i="10"/>
  <c r="C17" i="10"/>
  <c r="D17" i="10"/>
  <c r="E17" i="10"/>
  <c r="B38" i="9"/>
  <c r="E37" i="9"/>
  <c r="B54" i="9"/>
  <c r="E53" i="9"/>
  <c r="B70" i="9"/>
  <c r="E69" i="9"/>
  <c r="B86" i="9"/>
  <c r="E85" i="9"/>
  <c r="B21" i="9"/>
  <c r="D37" i="9"/>
  <c r="D53" i="9"/>
  <c r="D69" i="9"/>
  <c r="D85" i="9"/>
  <c r="C85" i="9"/>
  <c r="B22" i="9"/>
  <c r="C164" i="2"/>
  <c r="D164" i="2"/>
  <c r="E164" i="2"/>
  <c r="C165" i="2"/>
  <c r="D165" i="2"/>
  <c r="E165" i="2"/>
  <c r="C166" i="2"/>
  <c r="D166" i="2"/>
  <c r="E166" i="2"/>
  <c r="C167" i="2"/>
  <c r="D167" i="2"/>
  <c r="E167" i="2"/>
  <c r="B165" i="2"/>
  <c r="B166" i="2"/>
  <c r="B167" i="2"/>
  <c r="B164" i="2"/>
  <c r="J164" i="2"/>
  <c r="K164" i="2"/>
  <c r="L164" i="2"/>
  <c r="J165" i="2"/>
  <c r="K165" i="2"/>
  <c r="K169" i="2" s="1"/>
  <c r="L165" i="2"/>
  <c r="J166" i="2"/>
  <c r="K166" i="2"/>
  <c r="L166" i="2"/>
  <c r="J167" i="2"/>
  <c r="K167" i="2"/>
  <c r="L167" i="2"/>
  <c r="I165" i="2"/>
  <c r="I166" i="2"/>
  <c r="I164" i="2"/>
  <c r="J160" i="2"/>
  <c r="K160" i="2"/>
  <c r="L160" i="2"/>
  <c r="J161" i="2"/>
  <c r="K161" i="2"/>
  <c r="L161" i="2"/>
  <c r="I161" i="2"/>
  <c r="I160" i="2"/>
  <c r="C160" i="2"/>
  <c r="D160" i="2"/>
  <c r="E160" i="2"/>
  <c r="C161" i="2"/>
  <c r="D161" i="2"/>
  <c r="E161" i="2"/>
  <c r="B161" i="2"/>
  <c r="B160" i="2"/>
  <c r="J169" i="2" l="1"/>
  <c r="B169" i="2"/>
  <c r="D169" i="2"/>
  <c r="C169" i="2"/>
  <c r="I169" i="2"/>
  <c r="L169" i="2"/>
  <c r="E169" i="2"/>
  <c r="B168" i="2"/>
  <c r="K168" i="2"/>
  <c r="D168" i="2"/>
  <c r="C168" i="2"/>
  <c r="J168" i="2"/>
  <c r="I168" i="2"/>
  <c r="E168" i="2"/>
  <c r="L168" i="2"/>
  <c r="L62" i="4"/>
  <c r="K62" i="4"/>
  <c r="J62" i="4"/>
  <c r="I62" i="4"/>
  <c r="E62" i="4"/>
  <c r="D62" i="4"/>
  <c r="C62" i="4"/>
  <c r="B62" i="4"/>
  <c r="L61" i="4"/>
  <c r="K61" i="4"/>
  <c r="J61" i="4"/>
  <c r="I61" i="4"/>
  <c r="E61" i="4"/>
  <c r="D61" i="4"/>
  <c r="C61" i="4"/>
  <c r="B61" i="4"/>
  <c r="L60" i="4"/>
  <c r="K60" i="4"/>
  <c r="J60" i="4"/>
  <c r="I60" i="4"/>
  <c r="E60" i="4"/>
  <c r="D60" i="4"/>
  <c r="C60" i="4"/>
  <c r="B60" i="4"/>
  <c r="L59" i="4"/>
  <c r="L64" i="4" s="1"/>
  <c r="K59" i="4"/>
  <c r="K64" i="4" s="1"/>
  <c r="J59" i="4"/>
  <c r="J64" i="4" s="1"/>
  <c r="I59" i="4"/>
  <c r="I64" i="4" s="1"/>
  <c r="E59" i="4"/>
  <c r="E64" i="4" s="1"/>
  <c r="D59" i="4"/>
  <c r="D64" i="4" s="1"/>
  <c r="C59" i="4"/>
  <c r="C64" i="4" s="1"/>
  <c r="B59" i="4"/>
  <c r="B64" i="4" s="1"/>
  <c r="L56" i="4"/>
  <c r="K56" i="4"/>
  <c r="J56" i="4"/>
  <c r="I56" i="4"/>
  <c r="E56" i="4"/>
  <c r="D56" i="4"/>
  <c r="C56" i="4"/>
  <c r="B56" i="4"/>
  <c r="L55" i="4"/>
  <c r="K55" i="4"/>
  <c r="J55" i="4"/>
  <c r="I55" i="4"/>
  <c r="E55" i="4"/>
  <c r="D55" i="4"/>
  <c r="C55" i="4"/>
  <c r="B55" i="4"/>
  <c r="E46" i="4"/>
  <c r="D46" i="4"/>
  <c r="C46" i="4"/>
  <c r="E45" i="4"/>
  <c r="D45" i="4"/>
  <c r="C45" i="4"/>
  <c r="B45" i="4"/>
  <c r="E44" i="4"/>
  <c r="D44" i="4"/>
  <c r="C44" i="4"/>
  <c r="B44" i="4"/>
  <c r="E43" i="4"/>
  <c r="E48" i="4" s="1"/>
  <c r="D43" i="4"/>
  <c r="C43" i="4"/>
  <c r="B43" i="4"/>
  <c r="B48" i="4" s="1"/>
  <c r="E41" i="4"/>
  <c r="D41" i="4"/>
  <c r="C41" i="4"/>
  <c r="B41" i="4"/>
  <c r="E40" i="4"/>
  <c r="D40" i="4"/>
  <c r="C40" i="4"/>
  <c r="B40" i="4"/>
  <c r="E31" i="4"/>
  <c r="D31" i="4"/>
  <c r="C31" i="4"/>
  <c r="E30" i="4"/>
  <c r="D30" i="4"/>
  <c r="C30" i="4"/>
  <c r="B30" i="4"/>
  <c r="E29" i="4"/>
  <c r="D29" i="4"/>
  <c r="C29" i="4"/>
  <c r="B29" i="4"/>
  <c r="E28" i="4"/>
  <c r="D28" i="4"/>
  <c r="C28" i="4"/>
  <c r="B28" i="4"/>
  <c r="B33" i="4" s="1"/>
  <c r="E26" i="4"/>
  <c r="D26" i="4"/>
  <c r="C26" i="4"/>
  <c r="B26" i="4"/>
  <c r="E25" i="4"/>
  <c r="D25" i="4"/>
  <c r="C25" i="4"/>
  <c r="B25" i="4"/>
  <c r="E16" i="4"/>
  <c r="D16" i="4"/>
  <c r="C16" i="4"/>
  <c r="B16" i="4"/>
  <c r="E15" i="4"/>
  <c r="D15" i="4"/>
  <c r="C15" i="4"/>
  <c r="B15" i="4"/>
  <c r="E14" i="4"/>
  <c r="D14" i="4"/>
  <c r="C14" i="4"/>
  <c r="B14" i="4"/>
  <c r="E13" i="4"/>
  <c r="E18" i="4" s="1"/>
  <c r="D13" i="4"/>
  <c r="D18" i="4" s="1"/>
  <c r="C13" i="4"/>
  <c r="C18" i="4" s="1"/>
  <c r="B13" i="4"/>
  <c r="B18" i="4" s="1"/>
  <c r="E10" i="4"/>
  <c r="D10" i="4"/>
  <c r="C10" i="4"/>
  <c r="B10" i="4"/>
  <c r="E9" i="4"/>
  <c r="D9" i="4"/>
  <c r="C9" i="4"/>
  <c r="B9" i="4"/>
  <c r="L80" i="5"/>
  <c r="K80" i="5"/>
  <c r="J80" i="5"/>
  <c r="I80" i="5"/>
  <c r="E80" i="5"/>
  <c r="D80" i="5"/>
  <c r="C80" i="5"/>
  <c r="B80" i="5"/>
  <c r="L79" i="5"/>
  <c r="K79" i="5"/>
  <c r="J79" i="5"/>
  <c r="I79" i="5"/>
  <c r="E79" i="5"/>
  <c r="D79" i="5"/>
  <c r="C79" i="5"/>
  <c r="B79" i="5"/>
  <c r="L78" i="5"/>
  <c r="K78" i="5"/>
  <c r="J78" i="5"/>
  <c r="I78" i="5"/>
  <c r="E78" i="5"/>
  <c r="D78" i="5"/>
  <c r="C78" i="5"/>
  <c r="B78" i="5"/>
  <c r="L77" i="5"/>
  <c r="K77" i="5"/>
  <c r="J77" i="5"/>
  <c r="I77" i="5"/>
  <c r="I82" i="5" s="1"/>
  <c r="E77" i="5"/>
  <c r="E82" i="5" s="1"/>
  <c r="D77" i="5"/>
  <c r="D82" i="5" s="1"/>
  <c r="C77" i="5"/>
  <c r="C82" i="5" s="1"/>
  <c r="B77" i="5"/>
  <c r="B82" i="5" s="1"/>
  <c r="L74" i="5"/>
  <c r="K74" i="5"/>
  <c r="J74" i="5"/>
  <c r="I74" i="5"/>
  <c r="E74" i="5"/>
  <c r="D74" i="5"/>
  <c r="C74" i="5"/>
  <c r="B74" i="5"/>
  <c r="L73" i="5"/>
  <c r="K73" i="5"/>
  <c r="J73" i="5"/>
  <c r="I73" i="5"/>
  <c r="E73" i="5"/>
  <c r="D73" i="5"/>
  <c r="C73" i="5"/>
  <c r="B73" i="5"/>
  <c r="L63" i="5"/>
  <c r="K63" i="5"/>
  <c r="J63" i="5"/>
  <c r="I63" i="5"/>
  <c r="E63" i="5"/>
  <c r="D63" i="5"/>
  <c r="C63" i="5"/>
  <c r="B63" i="5"/>
  <c r="L62" i="5"/>
  <c r="K62" i="5"/>
  <c r="J62" i="5"/>
  <c r="I62" i="5"/>
  <c r="E62" i="5"/>
  <c r="D62" i="5"/>
  <c r="C62" i="5"/>
  <c r="B62" i="5"/>
  <c r="L61" i="5"/>
  <c r="K61" i="5"/>
  <c r="J61" i="5"/>
  <c r="I61" i="5"/>
  <c r="E61" i="5"/>
  <c r="D61" i="5"/>
  <c r="C61" i="5"/>
  <c r="B61" i="5"/>
  <c r="L60" i="5"/>
  <c r="L65" i="5" s="1"/>
  <c r="K60" i="5"/>
  <c r="K65" i="5" s="1"/>
  <c r="J60" i="5"/>
  <c r="J65" i="5" s="1"/>
  <c r="I60" i="5"/>
  <c r="E60" i="5"/>
  <c r="E65" i="5" s="1"/>
  <c r="D60" i="5"/>
  <c r="D65" i="5" s="1"/>
  <c r="C60" i="5"/>
  <c r="C65" i="5" s="1"/>
  <c r="B60" i="5"/>
  <c r="L57" i="5"/>
  <c r="K57" i="5"/>
  <c r="J57" i="5"/>
  <c r="I57" i="5"/>
  <c r="E57" i="5"/>
  <c r="D57" i="5"/>
  <c r="C57" i="5"/>
  <c r="B57" i="5"/>
  <c r="L56" i="5"/>
  <c r="K56" i="5"/>
  <c r="J56" i="5"/>
  <c r="I56" i="5"/>
  <c r="E56" i="5"/>
  <c r="D56" i="5"/>
  <c r="C56" i="5"/>
  <c r="B56" i="5"/>
  <c r="E47" i="5"/>
  <c r="D47" i="5"/>
  <c r="C47" i="5"/>
  <c r="B47" i="5"/>
  <c r="E46" i="5"/>
  <c r="D46" i="5"/>
  <c r="C46" i="5"/>
  <c r="B46" i="5"/>
  <c r="E45" i="5"/>
  <c r="D45" i="5"/>
  <c r="C45" i="5"/>
  <c r="B45" i="5"/>
  <c r="E44" i="5"/>
  <c r="E49" i="5" s="1"/>
  <c r="D44" i="5"/>
  <c r="D49" i="5" s="1"/>
  <c r="C44" i="5"/>
  <c r="C49" i="5" s="1"/>
  <c r="B44" i="5"/>
  <c r="B49" i="5" s="1"/>
  <c r="E42" i="5"/>
  <c r="D42" i="5"/>
  <c r="C42" i="5"/>
  <c r="B42" i="5"/>
  <c r="E41" i="5"/>
  <c r="D41" i="5"/>
  <c r="C41" i="5"/>
  <c r="B41" i="5"/>
  <c r="E31" i="5"/>
  <c r="D31" i="5"/>
  <c r="D33" i="5" s="1"/>
  <c r="B31" i="5"/>
  <c r="E30" i="5"/>
  <c r="D30" i="5"/>
  <c r="C30" i="5"/>
  <c r="B30" i="5"/>
  <c r="E29" i="5"/>
  <c r="D29" i="5"/>
  <c r="C29" i="5"/>
  <c r="B29" i="5"/>
  <c r="E28" i="5"/>
  <c r="D28" i="5"/>
  <c r="C28" i="5"/>
  <c r="B28" i="5"/>
  <c r="B33" i="5" s="1"/>
  <c r="E26" i="5"/>
  <c r="D26" i="5"/>
  <c r="C26" i="5"/>
  <c r="B26" i="5"/>
  <c r="E25" i="5"/>
  <c r="D25" i="5"/>
  <c r="C25" i="5"/>
  <c r="B25" i="5"/>
  <c r="E16" i="5"/>
  <c r="D16" i="5"/>
  <c r="C16" i="5"/>
  <c r="B16" i="5"/>
  <c r="E15" i="5"/>
  <c r="D15" i="5"/>
  <c r="C15" i="5"/>
  <c r="B15" i="5"/>
  <c r="E14" i="5"/>
  <c r="D14" i="5"/>
  <c r="C14" i="5"/>
  <c r="B14" i="5"/>
  <c r="E13" i="5"/>
  <c r="E18" i="5" s="1"/>
  <c r="D13" i="5"/>
  <c r="D18" i="5" s="1"/>
  <c r="C13" i="5"/>
  <c r="C18" i="5" s="1"/>
  <c r="B13" i="5"/>
  <c r="B17" i="5" s="1"/>
  <c r="E10" i="5"/>
  <c r="D10" i="5"/>
  <c r="C10" i="5"/>
  <c r="B10" i="5"/>
  <c r="E9" i="5"/>
  <c r="D9" i="5"/>
  <c r="C9" i="5"/>
  <c r="B9" i="5"/>
  <c r="E33" i="5" l="1"/>
  <c r="J82" i="5"/>
  <c r="C33" i="5"/>
  <c r="K82" i="5"/>
  <c r="E33" i="4"/>
  <c r="C48" i="4"/>
  <c r="C33" i="4"/>
  <c r="E17" i="4"/>
  <c r="D48" i="4"/>
  <c r="D33" i="4"/>
  <c r="D17" i="4"/>
  <c r="C32" i="4"/>
  <c r="B47" i="4"/>
  <c r="D63" i="4"/>
  <c r="K63" i="4"/>
  <c r="D32" i="4"/>
  <c r="C47" i="4"/>
  <c r="E63" i="4"/>
  <c r="L63" i="4"/>
  <c r="B17" i="4"/>
  <c r="E32" i="4"/>
  <c r="D47" i="4"/>
  <c r="B63" i="4"/>
  <c r="I63" i="4"/>
  <c r="C17" i="4"/>
  <c r="B32" i="4"/>
  <c r="E47" i="4"/>
  <c r="C63" i="4"/>
  <c r="J63" i="4"/>
  <c r="L82" i="5"/>
  <c r="I65" i="5"/>
  <c r="B65" i="5"/>
  <c r="D81" i="5"/>
  <c r="K81" i="5"/>
  <c r="D32" i="5"/>
  <c r="E48" i="5"/>
  <c r="C17" i="5"/>
  <c r="E32" i="5"/>
  <c r="B48" i="5"/>
  <c r="C64" i="5"/>
  <c r="J64" i="5"/>
  <c r="D17" i="5"/>
  <c r="B32" i="5"/>
  <c r="C48" i="5"/>
  <c r="D64" i="5"/>
  <c r="K64" i="5"/>
  <c r="E81" i="5"/>
  <c r="L81" i="5"/>
  <c r="B18" i="5"/>
  <c r="E17" i="5"/>
  <c r="C32" i="5"/>
  <c r="D48" i="5"/>
  <c r="E64" i="5"/>
  <c r="L64" i="5"/>
  <c r="B81" i="5"/>
  <c r="I81" i="5"/>
  <c r="B64" i="5"/>
  <c r="I64" i="5"/>
  <c r="C81" i="5"/>
  <c r="J81" i="5"/>
  <c r="E144" i="3" l="1"/>
  <c r="D144" i="3"/>
  <c r="C144" i="3"/>
  <c r="B144" i="3"/>
  <c r="E143" i="3"/>
  <c r="D143" i="3"/>
  <c r="C143" i="3"/>
  <c r="B143" i="3"/>
  <c r="E142" i="3"/>
  <c r="D142" i="3"/>
  <c r="C142" i="3"/>
  <c r="B142" i="3"/>
  <c r="E141" i="3"/>
  <c r="E146" i="3" s="1"/>
  <c r="D141" i="3"/>
  <c r="D146" i="3" s="1"/>
  <c r="C141" i="3"/>
  <c r="C146" i="3" s="1"/>
  <c r="B141" i="3"/>
  <c r="B146" i="3" s="1"/>
  <c r="E138" i="3"/>
  <c r="D138" i="3"/>
  <c r="C138" i="3"/>
  <c r="B138" i="3"/>
  <c r="E137" i="3"/>
  <c r="D137" i="3"/>
  <c r="C137" i="3"/>
  <c r="B137" i="3"/>
  <c r="E128" i="3"/>
  <c r="D128" i="3"/>
  <c r="C128" i="3"/>
  <c r="B128" i="3"/>
  <c r="E127" i="3"/>
  <c r="D127" i="3"/>
  <c r="C127" i="3"/>
  <c r="B127" i="3"/>
  <c r="E126" i="3"/>
  <c r="D126" i="3"/>
  <c r="C126" i="3"/>
  <c r="B126" i="3"/>
  <c r="E125" i="3"/>
  <c r="E130" i="3" s="1"/>
  <c r="D125" i="3"/>
  <c r="D130" i="3" s="1"/>
  <c r="C125" i="3"/>
  <c r="C130" i="3" s="1"/>
  <c r="B125" i="3"/>
  <c r="B130" i="3" s="1"/>
  <c r="E122" i="3"/>
  <c r="D122" i="3"/>
  <c r="C122" i="3"/>
  <c r="B122" i="3"/>
  <c r="E121" i="3"/>
  <c r="D121" i="3"/>
  <c r="C121" i="3"/>
  <c r="B121" i="3"/>
  <c r="E112" i="3"/>
  <c r="D112" i="3"/>
  <c r="C112" i="3"/>
  <c r="B112" i="3"/>
  <c r="E111" i="3"/>
  <c r="D111" i="3"/>
  <c r="C111" i="3"/>
  <c r="B111" i="3"/>
  <c r="E110" i="3"/>
  <c r="D110" i="3"/>
  <c r="C110" i="3"/>
  <c r="B110" i="3"/>
  <c r="E109" i="3"/>
  <c r="E114" i="3" s="1"/>
  <c r="D109" i="3"/>
  <c r="D114" i="3" s="1"/>
  <c r="C109" i="3"/>
  <c r="C114" i="3" s="1"/>
  <c r="B109" i="3"/>
  <c r="B114" i="3" s="1"/>
  <c r="E106" i="3"/>
  <c r="D106" i="3"/>
  <c r="C106" i="3"/>
  <c r="B106" i="3"/>
  <c r="E105" i="3"/>
  <c r="D105" i="3"/>
  <c r="C105" i="3"/>
  <c r="B105" i="3"/>
  <c r="L96" i="3"/>
  <c r="K96" i="3"/>
  <c r="J96" i="3"/>
  <c r="I96" i="3"/>
  <c r="E96" i="3"/>
  <c r="D96" i="3"/>
  <c r="C96" i="3"/>
  <c r="B96" i="3"/>
  <c r="L95" i="3"/>
  <c r="K95" i="3"/>
  <c r="J95" i="3"/>
  <c r="I95" i="3"/>
  <c r="E95" i="3"/>
  <c r="D95" i="3"/>
  <c r="C95" i="3"/>
  <c r="B95" i="3"/>
  <c r="L94" i="3"/>
  <c r="K94" i="3"/>
  <c r="J94" i="3"/>
  <c r="I94" i="3"/>
  <c r="E94" i="3"/>
  <c r="D94" i="3"/>
  <c r="C94" i="3"/>
  <c r="B94" i="3"/>
  <c r="L93" i="3"/>
  <c r="L98" i="3" s="1"/>
  <c r="K93" i="3"/>
  <c r="K98" i="3" s="1"/>
  <c r="J93" i="3"/>
  <c r="J98" i="3" s="1"/>
  <c r="I93" i="3"/>
  <c r="I98" i="3" s="1"/>
  <c r="E93" i="3"/>
  <c r="E98" i="3" s="1"/>
  <c r="D93" i="3"/>
  <c r="D98" i="3" s="1"/>
  <c r="C93" i="3"/>
  <c r="C98" i="3" s="1"/>
  <c r="B93" i="3"/>
  <c r="B98" i="3" s="1"/>
  <c r="L90" i="3"/>
  <c r="K90" i="3"/>
  <c r="J90" i="3"/>
  <c r="I90" i="3"/>
  <c r="E90" i="3"/>
  <c r="D90" i="3"/>
  <c r="C90" i="3"/>
  <c r="B90" i="3"/>
  <c r="L89" i="3"/>
  <c r="K89" i="3"/>
  <c r="J89" i="3"/>
  <c r="I89" i="3"/>
  <c r="E89" i="3"/>
  <c r="D89" i="3"/>
  <c r="C89" i="3"/>
  <c r="B89" i="3"/>
  <c r="E80" i="3"/>
  <c r="D80" i="3"/>
  <c r="C80" i="3"/>
  <c r="E79" i="3"/>
  <c r="D79" i="3"/>
  <c r="C79" i="3"/>
  <c r="B79" i="3"/>
  <c r="E78" i="3"/>
  <c r="D78" i="3"/>
  <c r="C78" i="3"/>
  <c r="B78" i="3"/>
  <c r="E77" i="3"/>
  <c r="D77" i="3"/>
  <c r="C77" i="3"/>
  <c r="B77" i="3"/>
  <c r="B82" i="3" s="1"/>
  <c r="E74" i="3"/>
  <c r="D74" i="3"/>
  <c r="C74" i="3"/>
  <c r="B74" i="3"/>
  <c r="E73" i="3"/>
  <c r="D73" i="3"/>
  <c r="C73" i="3"/>
  <c r="B73" i="3"/>
  <c r="E64" i="3"/>
  <c r="D64" i="3"/>
  <c r="C64" i="3"/>
  <c r="B64" i="3"/>
  <c r="E63" i="3"/>
  <c r="D63" i="3"/>
  <c r="C63" i="3"/>
  <c r="B63" i="3"/>
  <c r="E62" i="3"/>
  <c r="D62" i="3"/>
  <c r="C62" i="3"/>
  <c r="B62" i="3"/>
  <c r="E61" i="3"/>
  <c r="E66" i="3" s="1"/>
  <c r="D61" i="3"/>
  <c r="C61" i="3"/>
  <c r="C66" i="3" s="1"/>
  <c r="B61" i="3"/>
  <c r="B66" i="3" s="1"/>
  <c r="E58" i="3"/>
  <c r="D58" i="3"/>
  <c r="C58" i="3"/>
  <c r="B58" i="3"/>
  <c r="E57" i="3"/>
  <c r="D57" i="3"/>
  <c r="C57" i="3"/>
  <c r="B57" i="3"/>
  <c r="E48" i="3"/>
  <c r="D48" i="3"/>
  <c r="C48" i="3"/>
  <c r="B48" i="3"/>
  <c r="E47" i="3"/>
  <c r="D47" i="3"/>
  <c r="C47" i="3"/>
  <c r="B47" i="3"/>
  <c r="E46" i="3"/>
  <c r="D46" i="3"/>
  <c r="C46" i="3"/>
  <c r="B46" i="3"/>
  <c r="E45" i="3"/>
  <c r="E50" i="3" s="1"/>
  <c r="D45" i="3"/>
  <c r="D49" i="3" s="1"/>
  <c r="C45" i="3"/>
  <c r="C50" i="3" s="1"/>
  <c r="B45" i="3"/>
  <c r="B50" i="3" s="1"/>
  <c r="E42" i="3"/>
  <c r="D42" i="3"/>
  <c r="C42" i="3"/>
  <c r="B42" i="3"/>
  <c r="E41" i="3"/>
  <c r="D41" i="3"/>
  <c r="C41" i="3"/>
  <c r="B41" i="3"/>
  <c r="B33" i="3"/>
  <c r="E32" i="3"/>
  <c r="D32" i="3"/>
  <c r="C32" i="3"/>
  <c r="E31" i="3"/>
  <c r="D31" i="3"/>
  <c r="C31" i="3"/>
  <c r="B31" i="3"/>
  <c r="E30" i="3"/>
  <c r="D30" i="3"/>
  <c r="C30" i="3"/>
  <c r="B30" i="3"/>
  <c r="E29" i="3"/>
  <c r="D29" i="3"/>
  <c r="C29" i="3"/>
  <c r="C34" i="3" s="1"/>
  <c r="B29" i="3"/>
  <c r="B34" i="3" s="1"/>
  <c r="E26" i="3"/>
  <c r="D26" i="3"/>
  <c r="C26" i="3"/>
  <c r="B26" i="3"/>
  <c r="E25" i="3"/>
  <c r="D25" i="3"/>
  <c r="C25" i="3"/>
  <c r="B25" i="3"/>
  <c r="E16" i="3"/>
  <c r="D16" i="3"/>
  <c r="C16" i="3"/>
  <c r="B16" i="3"/>
  <c r="E15" i="3"/>
  <c r="D15" i="3"/>
  <c r="C15" i="3"/>
  <c r="B15" i="3"/>
  <c r="E14" i="3"/>
  <c r="D14" i="3"/>
  <c r="C14" i="3"/>
  <c r="B14" i="3"/>
  <c r="E13" i="3"/>
  <c r="E18" i="3" s="1"/>
  <c r="D13" i="3"/>
  <c r="D18" i="3" s="1"/>
  <c r="C13" i="3"/>
  <c r="C17" i="3" s="1"/>
  <c r="B13" i="3"/>
  <c r="B18" i="3" s="1"/>
  <c r="E10" i="3"/>
  <c r="D10" i="3"/>
  <c r="C10" i="3"/>
  <c r="B10" i="3"/>
  <c r="E9" i="3"/>
  <c r="D9" i="3"/>
  <c r="C9" i="3"/>
  <c r="B9" i="3"/>
  <c r="D82" i="3" l="1"/>
  <c r="D66" i="3"/>
  <c r="E34" i="3"/>
  <c r="E82" i="3"/>
  <c r="D34" i="3"/>
  <c r="C82" i="3"/>
  <c r="C18" i="3"/>
  <c r="D17" i="3"/>
  <c r="C33" i="3"/>
  <c r="E49" i="3"/>
  <c r="C65" i="3"/>
  <c r="B81" i="3"/>
  <c r="D97" i="3"/>
  <c r="K97" i="3"/>
  <c r="B113" i="3"/>
  <c r="D129" i="3"/>
  <c r="B145" i="3"/>
  <c r="D50" i="3"/>
  <c r="B65" i="3"/>
  <c r="E17" i="3"/>
  <c r="D33" i="3"/>
  <c r="B49" i="3"/>
  <c r="D65" i="3"/>
  <c r="C81" i="3"/>
  <c r="E97" i="3"/>
  <c r="L97" i="3"/>
  <c r="C113" i="3"/>
  <c r="E129" i="3"/>
  <c r="C145" i="3"/>
  <c r="B17" i="3"/>
  <c r="E33" i="3"/>
  <c r="C49" i="3"/>
  <c r="E65" i="3"/>
  <c r="D81" i="3"/>
  <c r="B97" i="3"/>
  <c r="I97" i="3"/>
  <c r="D113" i="3"/>
  <c r="B129" i="3"/>
  <c r="D145" i="3"/>
  <c r="E81" i="3"/>
  <c r="C97" i="3"/>
  <c r="J97" i="3"/>
  <c r="E113" i="3"/>
  <c r="C129" i="3"/>
  <c r="E145" i="3"/>
  <c r="D147" i="2" l="1"/>
  <c r="E147" i="2"/>
  <c r="C148" i="2"/>
  <c r="D148" i="2"/>
  <c r="E148" i="2"/>
  <c r="C149" i="2"/>
  <c r="D149" i="2"/>
  <c r="E149" i="2"/>
  <c r="C150" i="2"/>
  <c r="D150" i="2"/>
  <c r="E150" i="2"/>
  <c r="B148" i="2"/>
  <c r="B149" i="2"/>
  <c r="B150" i="2"/>
  <c r="C143" i="2"/>
  <c r="D143" i="2"/>
  <c r="E143" i="2"/>
  <c r="C144" i="2"/>
  <c r="D144" i="2"/>
  <c r="E144" i="2"/>
  <c r="B144" i="2"/>
  <c r="B143" i="2"/>
  <c r="D151" i="2" l="1"/>
  <c r="C152" i="2"/>
  <c r="B152" i="2"/>
  <c r="D152" i="2"/>
  <c r="E152" i="2"/>
  <c r="C151" i="2"/>
  <c r="B151" i="2"/>
  <c r="E151" i="2"/>
  <c r="B78" i="2" l="1"/>
  <c r="C75" i="2"/>
  <c r="D75" i="2"/>
  <c r="E75" i="2"/>
  <c r="B75" i="2"/>
  <c r="C116" i="2"/>
  <c r="C111" i="2"/>
  <c r="D111" i="2"/>
  <c r="E111" i="2"/>
  <c r="B111" i="2"/>
  <c r="B63" i="2"/>
  <c r="C58" i="2"/>
  <c r="D58" i="2"/>
  <c r="E58" i="2"/>
  <c r="B58" i="2"/>
  <c r="B61" i="2"/>
  <c r="J128" i="2"/>
  <c r="K128" i="2"/>
  <c r="L128" i="2"/>
  <c r="I128" i="2"/>
  <c r="J131" i="2"/>
  <c r="K131" i="2"/>
  <c r="L131" i="2"/>
  <c r="J132" i="2"/>
  <c r="K132" i="2"/>
  <c r="L132" i="2"/>
  <c r="J133" i="2"/>
  <c r="K133" i="2"/>
  <c r="L133" i="2"/>
  <c r="J134" i="2"/>
  <c r="K134" i="2"/>
  <c r="L134" i="2"/>
  <c r="I132" i="2"/>
  <c r="I133" i="2"/>
  <c r="I134" i="2"/>
  <c r="I131" i="2"/>
  <c r="E134" i="2"/>
  <c r="B131" i="2"/>
  <c r="C128" i="2"/>
  <c r="D128" i="2"/>
  <c r="E128" i="2"/>
  <c r="B128" i="2"/>
  <c r="J95" i="2"/>
  <c r="K95" i="2"/>
  <c r="L95" i="2"/>
  <c r="J96" i="2"/>
  <c r="K96" i="2"/>
  <c r="L96" i="2"/>
  <c r="J97" i="2"/>
  <c r="K97" i="2"/>
  <c r="L97" i="2"/>
  <c r="J98" i="2"/>
  <c r="K98" i="2"/>
  <c r="L98" i="2"/>
  <c r="I96" i="2"/>
  <c r="I97" i="2"/>
  <c r="I98" i="2"/>
  <c r="I95" i="2"/>
  <c r="B95" i="2"/>
  <c r="J92" i="2"/>
  <c r="K92" i="2"/>
  <c r="L92" i="2"/>
  <c r="I92" i="2"/>
  <c r="C92" i="2"/>
  <c r="D92" i="2"/>
  <c r="E92" i="2"/>
  <c r="B92" i="2"/>
  <c r="E98" i="2"/>
  <c r="B45" i="2"/>
  <c r="C42" i="2"/>
  <c r="D42" i="2"/>
  <c r="E42" i="2"/>
  <c r="B42" i="2"/>
  <c r="C10" i="2"/>
  <c r="D10" i="2"/>
  <c r="E10" i="2"/>
  <c r="B10" i="2"/>
  <c r="B29" i="2"/>
  <c r="C26" i="2"/>
  <c r="D26" i="2"/>
  <c r="E26" i="2"/>
  <c r="B26" i="2"/>
  <c r="B13" i="2"/>
  <c r="D9" i="2"/>
  <c r="B9" i="2"/>
  <c r="I100" i="2" l="1"/>
  <c r="K136" i="2"/>
  <c r="L136" i="2"/>
  <c r="J135" i="2"/>
  <c r="I136" i="2"/>
  <c r="J136" i="2"/>
  <c r="I135" i="2"/>
  <c r="L135" i="2"/>
  <c r="K135" i="2"/>
  <c r="L99" i="2"/>
  <c r="K100" i="2"/>
  <c r="L100" i="2"/>
  <c r="J100" i="2"/>
  <c r="K99" i="2"/>
  <c r="J99" i="2"/>
  <c r="I99" i="2"/>
  <c r="C78" i="2" l="1"/>
  <c r="D78" i="2"/>
  <c r="E78" i="2"/>
  <c r="C79" i="2"/>
  <c r="D79" i="2"/>
  <c r="E79" i="2"/>
  <c r="C80" i="2"/>
  <c r="D80" i="2"/>
  <c r="E80" i="2"/>
  <c r="C81" i="2"/>
  <c r="D81" i="2"/>
  <c r="E81" i="2"/>
  <c r="B79" i="2"/>
  <c r="B80" i="2"/>
  <c r="B81" i="2"/>
  <c r="C74" i="2"/>
  <c r="D74" i="2"/>
  <c r="E74" i="2"/>
  <c r="B74" i="2"/>
  <c r="D83" i="2" l="1"/>
  <c r="C83" i="2"/>
  <c r="B83" i="2"/>
  <c r="E83" i="2"/>
  <c r="D82" i="2"/>
  <c r="B82" i="2"/>
  <c r="E82" i="2"/>
  <c r="C82" i="2"/>
  <c r="D114" i="2"/>
  <c r="E114" i="2"/>
  <c r="C115" i="2"/>
  <c r="D115" i="2"/>
  <c r="E115" i="2"/>
  <c r="D116" i="2"/>
  <c r="E116" i="2"/>
  <c r="C117" i="2"/>
  <c r="D117" i="2"/>
  <c r="E117" i="2"/>
  <c r="B115" i="2"/>
  <c r="B116" i="2"/>
  <c r="B117" i="2"/>
  <c r="B114" i="2"/>
  <c r="C110" i="2"/>
  <c r="D110" i="2"/>
  <c r="E110" i="2"/>
  <c r="B110" i="2"/>
  <c r="E119" i="2" l="1"/>
  <c r="D119" i="2"/>
  <c r="B119" i="2"/>
  <c r="C119" i="2"/>
  <c r="D118" i="2"/>
  <c r="C118" i="2"/>
  <c r="B118" i="2"/>
  <c r="E118" i="2"/>
  <c r="C61" i="2"/>
  <c r="D61" i="2"/>
  <c r="E61" i="2"/>
  <c r="C62" i="2"/>
  <c r="D62" i="2"/>
  <c r="E62" i="2"/>
  <c r="C63" i="2"/>
  <c r="D63" i="2"/>
  <c r="E63" i="2"/>
  <c r="C64" i="2"/>
  <c r="D64" i="2"/>
  <c r="E64" i="2"/>
  <c r="B62" i="2"/>
  <c r="B64" i="2"/>
  <c r="C57" i="2"/>
  <c r="D57" i="2"/>
  <c r="E57" i="2"/>
  <c r="B57" i="2"/>
  <c r="E66" i="2" l="1"/>
  <c r="D66" i="2"/>
  <c r="B66" i="2"/>
  <c r="C66" i="2"/>
  <c r="C65" i="2"/>
  <c r="B65" i="2"/>
  <c r="E65" i="2"/>
  <c r="D65" i="2"/>
  <c r="C131" i="2"/>
  <c r="D131" i="2"/>
  <c r="E131" i="2"/>
  <c r="C132" i="2"/>
  <c r="D132" i="2"/>
  <c r="E132" i="2"/>
  <c r="C133" i="2"/>
  <c r="D133" i="2"/>
  <c r="E133" i="2"/>
  <c r="C134" i="2"/>
  <c r="D134" i="2"/>
  <c r="B132" i="2"/>
  <c r="B133" i="2"/>
  <c r="B134" i="2"/>
  <c r="C127" i="2"/>
  <c r="D127" i="2"/>
  <c r="E127" i="2"/>
  <c r="B127" i="2"/>
  <c r="J127" i="2"/>
  <c r="K127" i="2"/>
  <c r="L127" i="2"/>
  <c r="I127" i="2"/>
  <c r="B136" i="2" l="1"/>
  <c r="E136" i="2"/>
  <c r="D136" i="2"/>
  <c r="C136" i="2"/>
  <c r="C135" i="2"/>
  <c r="B135" i="2"/>
  <c r="E135" i="2"/>
  <c r="D135" i="2"/>
  <c r="C95" i="2"/>
  <c r="D95" i="2"/>
  <c r="E95" i="2"/>
  <c r="C96" i="2"/>
  <c r="D96" i="2"/>
  <c r="E96" i="2"/>
  <c r="C97" i="2"/>
  <c r="D97" i="2"/>
  <c r="E97" i="2"/>
  <c r="C98" i="2"/>
  <c r="D98" i="2"/>
  <c r="B96" i="2"/>
  <c r="B97" i="2"/>
  <c r="B98" i="2"/>
  <c r="J91" i="2"/>
  <c r="K91" i="2"/>
  <c r="L91" i="2"/>
  <c r="I91" i="2"/>
  <c r="C91" i="2"/>
  <c r="D91" i="2"/>
  <c r="E91" i="2"/>
  <c r="B91" i="2"/>
  <c r="B100" i="2" l="1"/>
  <c r="E100" i="2"/>
  <c r="D100" i="2"/>
  <c r="C100" i="2"/>
  <c r="C99" i="2"/>
  <c r="E99" i="2"/>
  <c r="B99" i="2"/>
  <c r="D99" i="2"/>
  <c r="C45" i="2"/>
  <c r="D45" i="2"/>
  <c r="E45" i="2"/>
  <c r="C46" i="2"/>
  <c r="D46" i="2"/>
  <c r="E46" i="2"/>
  <c r="C47" i="2"/>
  <c r="D47" i="2"/>
  <c r="E47" i="2"/>
  <c r="C48" i="2"/>
  <c r="D48" i="2"/>
  <c r="E48" i="2"/>
  <c r="B46" i="2"/>
  <c r="B47" i="2"/>
  <c r="B48" i="2"/>
  <c r="C41" i="2"/>
  <c r="D41" i="2"/>
  <c r="E41" i="2"/>
  <c r="B41" i="2"/>
  <c r="C29" i="2"/>
  <c r="D29" i="2"/>
  <c r="E29" i="2"/>
  <c r="C30" i="2"/>
  <c r="D30" i="2"/>
  <c r="E30" i="2"/>
  <c r="C31" i="2"/>
  <c r="D31" i="2"/>
  <c r="E31" i="2"/>
  <c r="C32" i="2"/>
  <c r="D32" i="2"/>
  <c r="E32" i="2"/>
  <c r="B30" i="2"/>
  <c r="B31" i="2"/>
  <c r="B32" i="2"/>
  <c r="C25" i="2"/>
  <c r="D25" i="2"/>
  <c r="E25" i="2"/>
  <c r="B25" i="2"/>
  <c r="C13" i="2"/>
  <c r="D13" i="2"/>
  <c r="E13" i="2"/>
  <c r="C14" i="2"/>
  <c r="D14" i="2"/>
  <c r="E14" i="2"/>
  <c r="C15" i="2"/>
  <c r="D15" i="2"/>
  <c r="E15" i="2"/>
  <c r="C16" i="2"/>
  <c r="D16" i="2"/>
  <c r="E16" i="2"/>
  <c r="B14" i="2"/>
  <c r="B15" i="2"/>
  <c r="C9" i="2"/>
  <c r="E9" i="2"/>
  <c r="D18" i="2" l="1"/>
  <c r="C34" i="2"/>
  <c r="E50" i="2"/>
  <c r="D50" i="2"/>
  <c r="B50" i="2"/>
  <c r="C50" i="2"/>
  <c r="B33" i="2"/>
  <c r="B34" i="2"/>
  <c r="E34" i="2"/>
  <c r="D34" i="2"/>
  <c r="C18" i="2"/>
  <c r="B18" i="2"/>
  <c r="E18" i="2"/>
  <c r="B17" i="2"/>
  <c r="C33" i="2"/>
  <c r="C49" i="2"/>
  <c r="B49" i="2"/>
  <c r="E17" i="2"/>
  <c r="D17" i="2"/>
  <c r="E33" i="2"/>
  <c r="E49" i="2"/>
  <c r="C17" i="2"/>
  <c r="D33" i="2"/>
  <c r="D49" i="2"/>
</calcChain>
</file>

<file path=xl/sharedStrings.xml><?xml version="1.0" encoding="utf-8"?>
<sst xmlns="http://schemas.openxmlformats.org/spreadsheetml/2006/main" count="546" uniqueCount="84">
  <si>
    <t>wt</t>
  </si>
  <si>
    <t>avg</t>
  </si>
  <si>
    <t>3U</t>
  </si>
  <si>
    <t>3C</t>
  </si>
  <si>
    <t>3A</t>
  </si>
  <si>
    <t>3G</t>
  </si>
  <si>
    <t>NS</t>
  </si>
  <si>
    <t>NN</t>
  </si>
  <si>
    <t>HE</t>
  </si>
  <si>
    <t>NT</t>
  </si>
  <si>
    <t>HQ</t>
  </si>
  <si>
    <t>SR</t>
  </si>
  <si>
    <t>QR</t>
  </si>
  <si>
    <t>contemporaneous wt</t>
  </si>
  <si>
    <t>stdev</t>
  </si>
  <si>
    <t>as % of wt : 3U</t>
  </si>
  <si>
    <t xml:space="preserve">NS </t>
  </si>
  <si>
    <t>for HE , SR</t>
  </si>
  <si>
    <t>for NS , NN . HQ , QR</t>
  </si>
  <si>
    <t xml:space="preserve">NR </t>
  </si>
  <si>
    <t>for NT , NR</t>
  </si>
  <si>
    <t>NL</t>
  </si>
  <si>
    <t>for NS , NN , HQ , QR</t>
  </si>
  <si>
    <t>for HE , SR , NT ,NR</t>
  </si>
  <si>
    <t>NR</t>
  </si>
  <si>
    <t>for HE / Y</t>
  </si>
  <si>
    <t>for NT /Y</t>
  </si>
  <si>
    <t>wt = NQ / Y</t>
  </si>
  <si>
    <t>HE / F</t>
  </si>
  <si>
    <t>NT / W</t>
  </si>
  <si>
    <t>HE / Y</t>
  </si>
  <si>
    <t>NT / Y</t>
  </si>
  <si>
    <t>for HE /Y, NT / Y</t>
  </si>
  <si>
    <t>GG</t>
  </si>
  <si>
    <t>CR</t>
  </si>
  <si>
    <t>VH</t>
  </si>
  <si>
    <t>VL</t>
  </si>
  <si>
    <t>SD</t>
  </si>
  <si>
    <t>SE</t>
  </si>
  <si>
    <t>NA</t>
  </si>
  <si>
    <t>GR</t>
  </si>
  <si>
    <t>VL / R</t>
  </si>
  <si>
    <t>SD / R</t>
  </si>
  <si>
    <t>SE / R</t>
  </si>
  <si>
    <t>NA / R</t>
  </si>
  <si>
    <t>GR / R</t>
  </si>
  <si>
    <t xml:space="preserve">all proteins NTR + RBD </t>
  </si>
  <si>
    <t>(NQ)</t>
  </si>
  <si>
    <t>NTR + RBD</t>
  </si>
  <si>
    <t>NK</t>
  </si>
  <si>
    <t>for NK</t>
  </si>
  <si>
    <t>(Fig 2)</t>
  </si>
  <si>
    <t>RBD</t>
  </si>
  <si>
    <t>(Fig. 2)</t>
  </si>
  <si>
    <t>NTR+RBD</t>
  </si>
  <si>
    <r>
      <t xml:space="preserve">for </t>
    </r>
    <r>
      <rPr>
        <b/>
        <sz val="12"/>
        <color theme="1"/>
        <rFont val="Arial"/>
        <family val="2"/>
      </rPr>
      <t>NL</t>
    </r>
    <r>
      <rPr>
        <sz val="12"/>
        <color theme="1"/>
        <rFont val="Arial"/>
        <family val="2"/>
      </rPr>
      <t xml:space="preserve"> NTR + RBD</t>
    </r>
  </si>
  <si>
    <r>
      <t xml:space="preserve">for </t>
    </r>
    <r>
      <rPr>
        <b/>
        <sz val="12"/>
        <color theme="1"/>
        <rFont val="Arial"/>
        <family val="2"/>
      </rPr>
      <t>NL</t>
    </r>
    <r>
      <rPr>
        <sz val="12"/>
        <color theme="1"/>
        <rFont val="Arial"/>
        <family val="2"/>
      </rPr>
      <t xml:space="preserve"> RBD</t>
    </r>
  </si>
  <si>
    <r>
      <t xml:space="preserve">for </t>
    </r>
    <r>
      <rPr>
        <b/>
        <sz val="12"/>
        <color theme="1"/>
        <rFont val="Arial"/>
        <family val="2"/>
      </rPr>
      <t>VH</t>
    </r>
    <r>
      <rPr>
        <sz val="12"/>
        <color theme="1"/>
        <rFont val="Arial"/>
        <family val="2"/>
      </rPr>
      <t xml:space="preserve"> NTR+RBD</t>
    </r>
  </si>
  <si>
    <t xml:space="preserve"> = variant in Hs Pum1</t>
  </si>
  <si>
    <t>X</t>
  </si>
  <si>
    <t>beta-galactosidase measurements from three-hybrid RNA-binding experiments</t>
  </si>
  <si>
    <t>for GG , CR</t>
  </si>
  <si>
    <t>for NA</t>
  </si>
  <si>
    <t>for VL, SD, SE, GR</t>
  </si>
  <si>
    <t>beta-galactosidase measurements from three-hybrid RNA-binding experiemnts</t>
  </si>
  <si>
    <t>4G</t>
  </si>
  <si>
    <r>
      <rPr>
        <i/>
        <sz val="12"/>
        <color theme="1"/>
        <rFont val="Arial"/>
        <family val="2"/>
      </rPr>
      <t>p</t>
    </r>
    <r>
      <rPr>
        <sz val="12"/>
        <color theme="1"/>
        <rFont val="Arial"/>
        <family val="2"/>
      </rPr>
      <t>-values</t>
    </r>
  </si>
  <si>
    <t xml:space="preserve"> + vs - NTR</t>
  </si>
  <si>
    <t>&lt; 0.0001</t>
  </si>
  <si>
    <t>3U = 4A</t>
  </si>
  <si>
    <t>binding to 3U</t>
  </si>
  <si>
    <t>binding to 3G</t>
  </si>
  <si>
    <t>all proteins RBD-only</t>
  </si>
  <si>
    <t>R6 (NTR + RBD) and RBD-only proteins</t>
  </si>
  <si>
    <t xml:space="preserve">all proteins (NTR + RBD), with Arg as the interpolating, RNA-contacting residue (except the wild type control) </t>
  </si>
  <si>
    <t xml:space="preserve">all proteins (NTR + RBD) with Tyr as the interpolating RNA-contacting residue </t>
  </si>
  <si>
    <t xml:space="preserve">all proteins (NTR + RBD) </t>
  </si>
  <si>
    <r>
      <rPr>
        <i/>
        <sz val="12"/>
        <color theme="1"/>
        <rFont val="Arial"/>
        <family val="2"/>
      </rPr>
      <t>p</t>
    </r>
    <r>
      <rPr>
        <sz val="12"/>
        <color theme="1"/>
        <rFont val="Arial"/>
        <family val="2"/>
      </rPr>
      <t>-value  U vs. C</t>
    </r>
  </si>
  <si>
    <t>&lt;0.0001</t>
  </si>
  <si>
    <r>
      <rPr>
        <i/>
        <sz val="12"/>
        <color theme="1"/>
        <rFont val="Arial"/>
        <family val="2"/>
      </rPr>
      <t>p</t>
    </r>
    <r>
      <rPr>
        <sz val="12"/>
        <color theme="1"/>
        <rFont val="Arial"/>
        <family val="2"/>
      </rPr>
      <t>-value  U vs. A</t>
    </r>
  </si>
  <si>
    <r>
      <rPr>
        <i/>
        <sz val="12"/>
        <color theme="1"/>
        <rFont val="Arial"/>
        <family val="2"/>
      </rPr>
      <t>p</t>
    </r>
    <r>
      <rPr>
        <sz val="12"/>
        <color theme="1"/>
        <rFont val="Arial"/>
        <family val="2"/>
      </rPr>
      <t>-value  C vs. A</t>
    </r>
  </si>
  <si>
    <r>
      <rPr>
        <i/>
        <sz val="12"/>
        <color theme="1"/>
        <rFont val="Arial"/>
        <family val="2"/>
      </rPr>
      <t>p</t>
    </r>
    <r>
      <rPr>
        <sz val="12"/>
        <color theme="1"/>
        <rFont val="Arial"/>
        <family val="2"/>
      </rPr>
      <t>-value G vs. A</t>
    </r>
  </si>
  <si>
    <r>
      <rPr>
        <i/>
        <sz val="12"/>
        <color theme="1"/>
        <rFont val="Arial"/>
        <family val="2"/>
      </rPr>
      <t>p</t>
    </r>
    <r>
      <rPr>
        <sz val="12"/>
        <color theme="1"/>
        <rFont val="Arial"/>
        <family val="2"/>
      </rPr>
      <t>-value C vs. U</t>
    </r>
  </si>
  <si>
    <r>
      <rPr>
        <i/>
        <sz val="12"/>
        <color theme="1"/>
        <rFont val="Arial"/>
        <family val="2"/>
      </rPr>
      <t>p</t>
    </r>
    <r>
      <rPr>
        <sz val="12"/>
        <color theme="1"/>
        <rFont val="Arial"/>
        <family val="2"/>
      </rPr>
      <t>-value U vs. 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</si>
</sst>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Calibri"/>
      <family val="2"/>
      <scheme val="minor"/>
    </font>
    <font>
      <i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FEC56-CB8B-3C43-9298-D4B12A091610}">
  <dimension ref="A1:AD177"/>
  <sheetViews>
    <sheetView zoomScale="74" zoomScaleNormal="74" workbookViewId="0">
      <selection activeCell="M15" sqref="M15"/>
    </sheetView>
  </sheetViews>
  <sheetFormatPr baseColWidth="10" defaultRowHeight="16" x14ac:dyDescent="0.2"/>
  <cols>
    <col min="1" max="1" width="20.83203125" style="5" customWidth="1"/>
    <col min="2" max="2" width="14.5" style="2" customWidth="1"/>
    <col min="3" max="6" width="10.83203125" style="2"/>
    <col min="7" max="7" width="25.83203125" style="2" customWidth="1"/>
    <col min="8" max="8" width="21.5" style="2" customWidth="1"/>
    <col min="9" max="9" width="15.6640625" style="2" customWidth="1"/>
    <col min="10" max="10" width="15.83203125" style="2" customWidth="1"/>
    <col min="11" max="12" width="10.83203125" style="2"/>
    <col min="13" max="13" width="23.5" style="2" customWidth="1"/>
    <col min="14" max="16" width="10.83203125" style="2"/>
    <col min="17" max="17" width="18.1640625" style="2" customWidth="1"/>
    <col min="18" max="21" width="10.83203125" style="2"/>
    <col min="22" max="22" width="12.33203125" style="2" customWidth="1"/>
    <col min="23" max="23" width="17" style="2" customWidth="1"/>
    <col min="24" max="24" width="21.1640625" style="2" customWidth="1"/>
    <col min="25" max="25" width="16" style="2" customWidth="1"/>
    <col min="26" max="26" width="12.83203125" style="2" customWidth="1"/>
    <col min="27" max="27" width="15.6640625" style="2" customWidth="1"/>
    <col min="28" max="16384" width="10.83203125" style="1"/>
  </cols>
  <sheetData>
    <row r="1" spans="1:30" x14ac:dyDescent="0.2">
      <c r="A1" s="1" t="s">
        <v>60</v>
      </c>
    </row>
    <row r="2" spans="1:30" x14ac:dyDescent="0.2">
      <c r="A2" t="s">
        <v>76</v>
      </c>
    </row>
    <row r="3" spans="1:30" x14ac:dyDescent="0.2">
      <c r="M3" s="2" t="s">
        <v>58</v>
      </c>
    </row>
    <row r="4" spans="1:30" x14ac:dyDescent="0.2">
      <c r="A4" s="2"/>
      <c r="B4" s="2" t="s">
        <v>2</v>
      </c>
      <c r="C4" s="2" t="s">
        <v>3</v>
      </c>
      <c r="D4" s="2" t="s">
        <v>4</v>
      </c>
      <c r="E4" s="2" t="s">
        <v>5</v>
      </c>
      <c r="F4" s="1"/>
      <c r="G4" s="1"/>
      <c r="I4" s="1"/>
      <c r="J4" s="1"/>
      <c r="K4" s="1"/>
      <c r="L4" s="1"/>
      <c r="N4" s="1"/>
      <c r="W4" s="1"/>
      <c r="X4" s="1"/>
    </row>
    <row r="5" spans="1:30" x14ac:dyDescent="0.2">
      <c r="A5" s="3" t="s">
        <v>0</v>
      </c>
      <c r="B5" s="2">
        <v>20699.862962962961</v>
      </c>
      <c r="C5" s="2">
        <v>131.68</v>
      </c>
      <c r="D5" s="2">
        <v>99.212389380530965</v>
      </c>
      <c r="E5" s="2">
        <v>156.45652173913044</v>
      </c>
      <c r="G5" s="2" t="s">
        <v>13</v>
      </c>
      <c r="N5" s="1"/>
      <c r="Q5" s="3"/>
    </row>
    <row r="6" spans="1:30" x14ac:dyDescent="0.2">
      <c r="A6" s="3" t="s">
        <v>47</v>
      </c>
      <c r="B6" s="2">
        <v>20013.140350877195</v>
      </c>
      <c r="C6" s="2">
        <v>124.32055749128921</v>
      </c>
      <c r="D6" s="2">
        <v>96.415929203539818</v>
      </c>
      <c r="E6" s="2">
        <v>153.58333333333334</v>
      </c>
      <c r="G6" s="2" t="s">
        <v>18</v>
      </c>
      <c r="N6" s="1"/>
    </row>
    <row r="7" spans="1:30" x14ac:dyDescent="0.2">
      <c r="A7" s="2"/>
      <c r="B7" s="2">
        <v>27219.69624573379</v>
      </c>
      <c r="C7" s="2">
        <v>122.03673469387756</v>
      </c>
      <c r="D7" s="2">
        <v>99.363228699551556</v>
      </c>
      <c r="E7" s="2">
        <v>150.40833333333333</v>
      </c>
      <c r="N7" s="1"/>
    </row>
    <row r="8" spans="1:30" x14ac:dyDescent="0.2">
      <c r="A8" s="2"/>
      <c r="B8" s="1"/>
      <c r="C8" s="2">
        <v>139.87443946188341</v>
      </c>
      <c r="D8" s="2">
        <v>96.144067796610173</v>
      </c>
      <c r="E8" s="1">
        <v>148.35416666666669</v>
      </c>
      <c r="N8" s="1"/>
      <c r="U8" s="1"/>
    </row>
    <row r="9" spans="1:30" x14ac:dyDescent="0.2">
      <c r="A9" s="2" t="s">
        <v>1</v>
      </c>
      <c r="B9" s="1">
        <f>AVERAGE(B5:B8)</f>
        <v>22644.233186524649</v>
      </c>
      <c r="C9" s="1">
        <f t="shared" ref="C9:E9" si="0">AVERAGE(C5:C8)</f>
        <v>129.47793291176254</v>
      </c>
      <c r="D9" s="1">
        <f>AVERAGE(D5:D8)</f>
        <v>97.783903770058117</v>
      </c>
      <c r="E9" s="1">
        <f t="shared" si="0"/>
        <v>152.20058876811595</v>
      </c>
      <c r="F9" s="1"/>
      <c r="N9" s="1"/>
      <c r="AB9" s="2"/>
    </row>
    <row r="10" spans="1:30" x14ac:dyDescent="0.2">
      <c r="A10" s="2" t="s">
        <v>14</v>
      </c>
      <c r="B10" s="1">
        <f>STDEV(B5:B8)</f>
        <v>3977.3161354270273</v>
      </c>
      <c r="C10" s="1">
        <f t="shared" ref="C10:E10" si="1">STDEV(C5:C8)</f>
        <v>8.0603225752935774</v>
      </c>
      <c r="D10" s="1">
        <f t="shared" si="1"/>
        <v>1.741192580455738</v>
      </c>
      <c r="E10" s="1">
        <f t="shared" si="1"/>
        <v>3.5605285428070763</v>
      </c>
      <c r="F10" s="1"/>
      <c r="N10" s="1"/>
      <c r="AB10" s="2"/>
      <c r="AC10" s="2"/>
      <c r="AD10" s="2"/>
    </row>
    <row r="11" spans="1:30" x14ac:dyDescent="0.2">
      <c r="A11" s="2"/>
      <c r="B11" s="1"/>
      <c r="C11" s="1"/>
      <c r="D11" s="1"/>
      <c r="E11" s="1"/>
      <c r="N11" s="1"/>
      <c r="R11" s="1"/>
      <c r="S11" s="1"/>
      <c r="T11" s="1"/>
      <c r="U11" s="1"/>
    </row>
    <row r="12" spans="1:30" x14ac:dyDescent="0.2">
      <c r="A12" s="2"/>
      <c r="B12" s="1"/>
      <c r="C12" s="1"/>
      <c r="D12" s="1"/>
      <c r="E12" s="1"/>
      <c r="N12" s="1"/>
      <c r="R12" s="1"/>
      <c r="S12" s="1"/>
      <c r="T12" s="1"/>
      <c r="U12" s="1"/>
    </row>
    <row r="13" spans="1:30" x14ac:dyDescent="0.2">
      <c r="A13" s="2" t="s">
        <v>15</v>
      </c>
      <c r="B13" s="1">
        <f t="shared" ref="B13:E15" si="2">B5*100/22644</f>
        <v>91.414339175777073</v>
      </c>
      <c r="C13" s="1">
        <f t="shared" si="2"/>
        <v>0.58152269916975796</v>
      </c>
      <c r="D13" s="1">
        <f t="shared" si="2"/>
        <v>0.43813985771299668</v>
      </c>
      <c r="E13" s="1">
        <f t="shared" si="2"/>
        <v>0.69094030091472547</v>
      </c>
      <c r="N13" s="1"/>
    </row>
    <row r="14" spans="1:30" x14ac:dyDescent="0.2">
      <c r="A14" s="2"/>
      <c r="B14" s="1">
        <f t="shared" si="2"/>
        <v>88.381647901771757</v>
      </c>
      <c r="C14" s="1">
        <f t="shared" si="2"/>
        <v>0.54902206982551316</v>
      </c>
      <c r="D14" s="1">
        <f t="shared" si="2"/>
        <v>0.42579018372875738</v>
      </c>
      <c r="E14" s="1">
        <f t="shared" si="2"/>
        <v>0.6782517811929577</v>
      </c>
      <c r="N14" s="1"/>
    </row>
    <row r="15" spans="1:30" x14ac:dyDescent="0.2">
      <c r="A15" s="2"/>
      <c r="B15" s="1">
        <f t="shared" si="2"/>
        <v>120.20710230407079</v>
      </c>
      <c r="C15" s="1">
        <f t="shared" si="2"/>
        <v>0.53893629523881637</v>
      </c>
      <c r="D15" s="1">
        <f t="shared" si="2"/>
        <v>0.43880599143062871</v>
      </c>
      <c r="E15" s="1">
        <f t="shared" si="2"/>
        <v>0.66423040687746571</v>
      </c>
      <c r="N15" s="1"/>
    </row>
    <row r="16" spans="1:30" x14ac:dyDescent="0.2">
      <c r="A16" s="2"/>
      <c r="B16" s="1"/>
      <c r="C16" s="1">
        <f>C8*100/22644</f>
        <v>0.61771082609911421</v>
      </c>
      <c r="D16" s="1">
        <f>D8*100/22644</f>
        <v>0.42458959457962453</v>
      </c>
      <c r="E16" s="1">
        <f>E8*100/22644</f>
        <v>0.65515883530589414</v>
      </c>
      <c r="N16" s="1"/>
    </row>
    <row r="17" spans="1:27" x14ac:dyDescent="0.2">
      <c r="A17" s="2" t="s">
        <v>1</v>
      </c>
      <c r="B17" s="4">
        <f>AVERAGE(B13:B16)</f>
        <v>100.0010297938732</v>
      </c>
      <c r="C17" s="4">
        <f t="shared" ref="C17:E17" si="3">AVERAGE(C13:C16)</f>
        <v>0.57179797258330045</v>
      </c>
      <c r="D17" s="4">
        <f t="shared" si="3"/>
        <v>0.43183140686300187</v>
      </c>
      <c r="E17" s="4">
        <f t="shared" si="3"/>
        <v>0.67214533107276075</v>
      </c>
      <c r="N17" s="1"/>
      <c r="R17" s="3"/>
      <c r="S17" s="3"/>
      <c r="T17" s="3"/>
      <c r="U17" s="3"/>
    </row>
    <row r="18" spans="1:27" x14ac:dyDescent="0.2">
      <c r="A18" s="2" t="s">
        <v>14</v>
      </c>
      <c r="B18" s="1">
        <f>STDEV(B13:B16)</f>
        <v>17.564547497911313</v>
      </c>
      <c r="C18" s="1">
        <f t="shared" ref="C18:E18" si="4">STDEV(C13:C16)</f>
        <v>3.559584249820516E-2</v>
      </c>
      <c r="D18" s="1">
        <f t="shared" si="4"/>
        <v>7.6894213939928419E-3</v>
      </c>
      <c r="E18" s="1">
        <f t="shared" si="4"/>
        <v>1.5723938097540541E-2</v>
      </c>
      <c r="N18" s="1"/>
    </row>
    <row r="19" spans="1:27" x14ac:dyDescent="0.2">
      <c r="A19" s="2"/>
      <c r="B19" s="1"/>
      <c r="C19" s="1"/>
      <c r="D19" s="1"/>
      <c r="E19" s="1"/>
      <c r="F19" s="3"/>
      <c r="N19" s="1"/>
      <c r="V19" s="3"/>
      <c r="W19" s="3"/>
    </row>
    <row r="20" spans="1:27" x14ac:dyDescent="0.2">
      <c r="A20" s="1"/>
      <c r="B20" s="1"/>
      <c r="N20" s="1"/>
    </row>
    <row r="21" spans="1:27" x14ac:dyDescent="0.2">
      <c r="A21" s="3" t="s">
        <v>16</v>
      </c>
      <c r="B21" s="1">
        <v>21962.968609865471</v>
      </c>
      <c r="C21" s="1">
        <v>95.109890109890102</v>
      </c>
      <c r="D21" s="1">
        <v>90.418181818181822</v>
      </c>
      <c r="E21" s="1">
        <v>155.8287037037037</v>
      </c>
      <c r="N21" s="1"/>
      <c r="Q21" s="3"/>
      <c r="S21" s="1"/>
      <c r="T21" s="1"/>
      <c r="U21" s="1"/>
    </row>
    <row r="22" spans="1:27" x14ac:dyDescent="0.2">
      <c r="A22" s="2"/>
      <c r="B22" s="1">
        <v>20722.39776951673</v>
      </c>
      <c r="C22" s="1">
        <v>118.42796610169492</v>
      </c>
      <c r="D22" s="1">
        <v>86.914798206278022</v>
      </c>
      <c r="E22" s="1">
        <v>149.94258373205741</v>
      </c>
      <c r="N22" s="1"/>
      <c r="R22" s="1"/>
      <c r="S22" s="1"/>
      <c r="T22" s="1"/>
      <c r="U22" s="1"/>
    </row>
    <row r="23" spans="1:27" x14ac:dyDescent="0.2">
      <c r="A23" s="2"/>
      <c r="B23" s="1">
        <v>17566.52156862745</v>
      </c>
      <c r="C23" s="1">
        <v>120.39013452914799</v>
      </c>
      <c r="D23" s="1">
        <v>89.146226415094333</v>
      </c>
      <c r="E23" s="1">
        <v>130.82916666666668</v>
      </c>
      <c r="F23" s="1"/>
      <c r="G23" s="1"/>
      <c r="H23" s="1"/>
      <c r="I23" s="1"/>
      <c r="J23" s="1"/>
      <c r="K23" s="1"/>
      <c r="L23" s="1"/>
      <c r="M23" s="1"/>
      <c r="N23" s="1"/>
      <c r="O23" s="1"/>
      <c r="R23" s="1"/>
      <c r="S23" s="1"/>
      <c r="T23" s="1"/>
      <c r="U23" s="1"/>
      <c r="V23" s="1"/>
      <c r="W23" s="1"/>
      <c r="Y23" s="1"/>
      <c r="Z23" s="1"/>
      <c r="AA23" s="1"/>
    </row>
    <row r="24" spans="1:27" x14ac:dyDescent="0.2">
      <c r="A24" s="2"/>
      <c r="B24" s="1">
        <v>18019.493006993005</v>
      </c>
      <c r="C24" s="1">
        <v>106.2046332046332</v>
      </c>
      <c r="D24" s="1">
        <v>93.449760765550238</v>
      </c>
      <c r="E24" s="1">
        <v>139.86877828054298</v>
      </c>
      <c r="F24" s="1"/>
      <c r="G24" s="1"/>
      <c r="H24" s="1"/>
      <c r="I24" s="1"/>
      <c r="J24" s="1"/>
      <c r="K24" s="1"/>
      <c r="L24" s="1"/>
      <c r="M24" s="1"/>
      <c r="N24" s="1"/>
      <c r="O24" s="1"/>
      <c r="S24" s="1"/>
      <c r="T24" s="1"/>
      <c r="U24" s="1"/>
      <c r="V24" s="1"/>
      <c r="W24" s="1"/>
      <c r="Y24" s="1"/>
      <c r="Z24" s="1"/>
      <c r="AA24" s="1"/>
    </row>
    <row r="25" spans="1:27" x14ac:dyDescent="0.2">
      <c r="A25" s="2" t="s">
        <v>1</v>
      </c>
      <c r="B25" s="1">
        <f>AVERAGE(B21:B24)</f>
        <v>19567.845238750662</v>
      </c>
      <c r="C25" s="1">
        <f t="shared" ref="C25:E25" si="5">AVERAGE(C21:C24)</f>
        <v>110.03315598634154</v>
      </c>
      <c r="D25" s="1">
        <f t="shared" si="5"/>
        <v>89.982241801276118</v>
      </c>
      <c r="E25" s="1">
        <f t="shared" si="5"/>
        <v>144.11730809574269</v>
      </c>
      <c r="F25" s="1"/>
      <c r="G25" s="1"/>
      <c r="H25" s="1"/>
      <c r="I25" s="1"/>
      <c r="J25" s="1"/>
      <c r="K25" s="1"/>
      <c r="L25" s="1"/>
      <c r="M25" s="1"/>
      <c r="N25" s="1"/>
      <c r="O25" s="1"/>
      <c r="V25" s="1"/>
      <c r="W25" s="1"/>
      <c r="Y25" s="1"/>
      <c r="Z25" s="1"/>
      <c r="AA25" s="1"/>
    </row>
    <row r="26" spans="1:27" x14ac:dyDescent="0.2">
      <c r="A26" s="2" t="s">
        <v>14</v>
      </c>
      <c r="B26" s="1">
        <f>STDEV(B21:B24)</f>
        <v>2119.1427964582804</v>
      </c>
      <c r="C26" s="1">
        <f t="shared" ref="C26:E26" si="6">STDEV(C21:C24)</f>
        <v>11.762954454817212</v>
      </c>
      <c r="D26" s="1">
        <f t="shared" si="6"/>
        <v>2.7277501963075688</v>
      </c>
      <c r="E26" s="1">
        <f t="shared" si="6"/>
        <v>11.04106473662417</v>
      </c>
      <c r="F26" s="1"/>
      <c r="G26" s="1"/>
      <c r="H26" s="1"/>
      <c r="I26" s="1"/>
      <c r="J26" s="1"/>
      <c r="K26" s="1"/>
      <c r="L26" s="1"/>
      <c r="M26" s="1"/>
      <c r="N26" s="1"/>
      <c r="O26" s="1"/>
      <c r="V26" s="1"/>
      <c r="W26" s="1"/>
      <c r="Y26" s="1"/>
      <c r="Z26" s="1"/>
      <c r="AA26" s="1"/>
    </row>
    <row r="27" spans="1:27" x14ac:dyDescent="0.2">
      <c r="A27" s="2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R27" s="1"/>
      <c r="S27" s="1"/>
      <c r="T27" s="1"/>
      <c r="U27" s="1"/>
      <c r="V27" s="1"/>
      <c r="W27" s="1"/>
      <c r="Y27" s="1"/>
      <c r="Z27" s="1"/>
      <c r="AA27" s="1"/>
    </row>
    <row r="28" spans="1:27" x14ac:dyDescent="0.2">
      <c r="A28" s="2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R28" s="1"/>
      <c r="S28" s="1"/>
      <c r="T28" s="1"/>
      <c r="U28" s="1"/>
      <c r="V28" s="1"/>
      <c r="W28" s="1"/>
      <c r="Y28" s="1"/>
      <c r="Z28" s="1"/>
      <c r="AA28" s="1"/>
    </row>
    <row r="29" spans="1:27" x14ac:dyDescent="0.2">
      <c r="A29" s="2" t="s">
        <v>15</v>
      </c>
      <c r="B29" s="1">
        <f t="shared" ref="B29:E32" si="7">B21*100/22644</f>
        <v>96.992442191598087</v>
      </c>
      <c r="C29" s="1">
        <f t="shared" si="7"/>
        <v>0.42002247884600824</v>
      </c>
      <c r="D29" s="1">
        <f t="shared" si="7"/>
        <v>0.39930304636186992</v>
      </c>
      <c r="E29" s="1">
        <f t="shared" si="7"/>
        <v>0.68816774290630489</v>
      </c>
      <c r="F29" s="1"/>
      <c r="G29" s="1"/>
      <c r="H29" s="1"/>
      <c r="I29" s="1"/>
      <c r="J29" s="1"/>
      <c r="K29" s="1"/>
      <c r="L29" s="1"/>
      <c r="M29" s="1"/>
      <c r="N29" s="1"/>
      <c r="O29" s="1"/>
      <c r="V29" s="1"/>
      <c r="W29" s="1"/>
      <c r="Y29" s="1"/>
      <c r="Z29" s="1"/>
      <c r="AA29" s="1"/>
    </row>
    <row r="30" spans="1:27" x14ac:dyDescent="0.2">
      <c r="A30" s="2"/>
      <c r="B30" s="1">
        <f t="shared" si="7"/>
        <v>91.513856957766862</v>
      </c>
      <c r="C30" s="1">
        <f t="shared" si="7"/>
        <v>0.52299932035724661</v>
      </c>
      <c r="D30" s="1">
        <f t="shared" si="7"/>
        <v>0.38383147061596018</v>
      </c>
      <c r="E30" s="1">
        <f t="shared" si="7"/>
        <v>0.66217357239029062</v>
      </c>
      <c r="F30" s="1"/>
      <c r="G30" s="1"/>
      <c r="H30" s="1"/>
      <c r="I30" s="1"/>
      <c r="J30" s="1"/>
      <c r="K30" s="1"/>
      <c r="L30" s="1"/>
      <c r="M30" s="1"/>
      <c r="N30" s="1"/>
      <c r="O30" s="1"/>
      <c r="V30" s="1"/>
      <c r="W30" s="1"/>
      <c r="Y30" s="1"/>
      <c r="Z30" s="1"/>
      <c r="AA30" s="1"/>
    </row>
    <row r="31" spans="1:27" x14ac:dyDescent="0.2">
      <c r="A31" s="2"/>
      <c r="B31" s="1">
        <f t="shared" si="7"/>
        <v>77.576936798390079</v>
      </c>
      <c r="C31" s="1">
        <f t="shared" si="7"/>
        <v>0.53166461106318663</v>
      </c>
      <c r="D31" s="1">
        <f t="shared" si="7"/>
        <v>0.39368586122193222</v>
      </c>
      <c r="E31" s="1">
        <f t="shared" si="7"/>
        <v>0.57776526526526528</v>
      </c>
      <c r="F31" s="1"/>
      <c r="G31" s="1"/>
      <c r="H31" s="1"/>
      <c r="I31" s="1"/>
      <c r="J31" s="1"/>
      <c r="K31" s="1"/>
      <c r="L31" s="1"/>
      <c r="M31" s="1"/>
      <c r="N31" s="1"/>
      <c r="O31" s="1"/>
      <c r="V31" s="1"/>
      <c r="W31" s="1"/>
      <c r="Y31" s="1"/>
      <c r="Z31" s="1"/>
      <c r="AA31" s="1"/>
    </row>
    <row r="32" spans="1:27" x14ac:dyDescent="0.2">
      <c r="A32" s="2"/>
      <c r="B32" s="1">
        <f t="shared" si="7"/>
        <v>79.577340606752372</v>
      </c>
      <c r="C32" s="1">
        <f t="shared" si="7"/>
        <v>0.46901887124462638</v>
      </c>
      <c r="D32" s="1">
        <f t="shared" si="7"/>
        <v>0.41269104736596995</v>
      </c>
      <c r="E32" s="1">
        <f t="shared" si="7"/>
        <v>0.61768582529828198</v>
      </c>
      <c r="F32" s="1"/>
      <c r="G32" s="1"/>
      <c r="H32" s="1"/>
      <c r="I32" s="1"/>
      <c r="J32" s="1"/>
      <c r="K32" s="1"/>
      <c r="L32" s="1"/>
      <c r="M32" s="1"/>
      <c r="N32" s="1"/>
      <c r="O32" s="1"/>
      <c r="V32" s="1"/>
      <c r="W32" s="1"/>
      <c r="Y32" s="1"/>
      <c r="Z32" s="1"/>
      <c r="AA32" s="1"/>
    </row>
    <row r="33" spans="1:27" x14ac:dyDescent="0.2">
      <c r="A33" s="2" t="s">
        <v>1</v>
      </c>
      <c r="B33" s="4">
        <f>AVERAGE(B29:B32)</f>
        <v>86.415144138626857</v>
      </c>
      <c r="C33" s="4">
        <f t="shared" ref="C33:E33" si="8">AVERAGE(C29:C32)</f>
        <v>0.48592632037776695</v>
      </c>
      <c r="D33" s="4">
        <f t="shared" si="8"/>
        <v>0.39737785639143308</v>
      </c>
      <c r="E33" s="4">
        <f t="shared" si="8"/>
        <v>0.63644810146503572</v>
      </c>
      <c r="F33" s="1"/>
      <c r="I33" s="1"/>
      <c r="J33" s="1"/>
      <c r="K33" s="1"/>
      <c r="L33" s="1"/>
      <c r="M33" s="1"/>
      <c r="N33" s="1"/>
      <c r="O33" s="1"/>
      <c r="R33" s="3"/>
      <c r="S33" s="3"/>
      <c r="T33" s="3"/>
      <c r="U33" s="3"/>
      <c r="V33" s="1"/>
      <c r="W33" s="1"/>
      <c r="Y33" s="1"/>
      <c r="Z33" s="1"/>
      <c r="AA33" s="1"/>
    </row>
    <row r="34" spans="1:27" x14ac:dyDescent="0.2">
      <c r="A34" s="2" t="s">
        <v>14</v>
      </c>
      <c r="B34" s="1">
        <f>STDEV(B29:B32)</f>
        <v>9.3585179140535217</v>
      </c>
      <c r="C34" s="1">
        <f t="shared" ref="C34:E34" si="9">STDEV(C29:C32)</f>
        <v>5.1947334635299457E-2</v>
      </c>
      <c r="D34" s="1">
        <f t="shared" si="9"/>
        <v>1.2046238280814199E-2</v>
      </c>
      <c r="E34" s="1">
        <f t="shared" si="9"/>
        <v>4.8759339059460206E-2</v>
      </c>
      <c r="F34" s="1"/>
      <c r="G34" s="1"/>
      <c r="H34" s="1"/>
      <c r="I34" s="1"/>
      <c r="J34" s="1"/>
      <c r="K34" s="1"/>
      <c r="L34" s="1"/>
      <c r="M34" s="1"/>
      <c r="N34" s="1"/>
      <c r="O34" s="1"/>
      <c r="V34" s="1"/>
      <c r="W34" s="1"/>
      <c r="Y34" s="1"/>
      <c r="Z34" s="1"/>
      <c r="AA34" s="1"/>
    </row>
    <row r="35" spans="1:27" x14ac:dyDescent="0.2">
      <c r="A35" s="2"/>
      <c r="B35" s="1"/>
      <c r="C35" s="1"/>
      <c r="D35" s="1"/>
      <c r="E35" s="1"/>
      <c r="F35" s="4"/>
      <c r="G35" s="1"/>
      <c r="H35" s="1"/>
      <c r="I35" s="1"/>
      <c r="J35" s="1"/>
      <c r="K35" s="1"/>
      <c r="L35" s="1"/>
      <c r="M35" s="1"/>
      <c r="N35" s="1"/>
      <c r="O35" s="1"/>
      <c r="Q35" s="1"/>
      <c r="T35" s="1"/>
      <c r="U35" s="1"/>
      <c r="V35" s="4"/>
      <c r="W35" s="4"/>
      <c r="Y35" s="1"/>
      <c r="Z35" s="1"/>
      <c r="AA35" s="1"/>
    </row>
    <row r="36" spans="1:27" x14ac:dyDescent="0.2">
      <c r="A36" s="2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Q36" s="1"/>
      <c r="S36" s="1"/>
      <c r="T36" s="1"/>
      <c r="U36" s="1"/>
      <c r="V36" s="1"/>
      <c r="W36" s="1"/>
      <c r="Y36" s="1"/>
      <c r="Z36" s="1"/>
      <c r="AA36" s="1"/>
    </row>
    <row r="37" spans="1:27" x14ac:dyDescent="0.2">
      <c r="A37" s="3" t="s">
        <v>7</v>
      </c>
      <c r="B37" s="1">
        <v>14872.55</v>
      </c>
      <c r="C37" s="2">
        <v>108.70588235294117</v>
      </c>
      <c r="D37" s="2">
        <v>61.080419580419587</v>
      </c>
      <c r="E37" s="2">
        <v>120.41911764705881</v>
      </c>
      <c r="F37" s="1"/>
      <c r="G37" s="1"/>
      <c r="H37" s="1"/>
      <c r="I37" s="1"/>
      <c r="J37" s="1"/>
      <c r="K37" s="1"/>
      <c r="L37" s="1"/>
      <c r="M37" s="1"/>
      <c r="N37" s="1"/>
      <c r="P37" s="1"/>
      <c r="Q37" s="3"/>
      <c r="V37" s="1"/>
      <c r="W37" s="1"/>
      <c r="Y37" s="1"/>
      <c r="Z37" s="1"/>
      <c r="AA37" s="1"/>
    </row>
    <row r="38" spans="1:27" x14ac:dyDescent="0.2">
      <c r="A38" s="2"/>
      <c r="B38" s="1">
        <v>10626.165354330709</v>
      </c>
      <c r="C38" s="2">
        <v>125.86440677966102</v>
      </c>
      <c r="D38" s="2">
        <v>84.963963963963963</v>
      </c>
      <c r="E38" s="2">
        <v>138.1906779661017</v>
      </c>
      <c r="F38" s="1"/>
      <c r="G38" s="1"/>
      <c r="H38" s="1"/>
      <c r="I38" s="1"/>
      <c r="J38" s="1"/>
      <c r="K38" s="1"/>
      <c r="L38" s="1"/>
      <c r="M38" s="1"/>
      <c r="N38" s="1"/>
      <c r="O38" s="1"/>
      <c r="V38" s="1"/>
      <c r="W38" s="1"/>
      <c r="Y38" s="1"/>
      <c r="Z38" s="1"/>
      <c r="AA38" s="1"/>
    </row>
    <row r="39" spans="1:27" x14ac:dyDescent="0.2">
      <c r="A39" s="2"/>
      <c r="B39" s="1">
        <v>18423.408163265307</v>
      </c>
      <c r="C39" s="2">
        <v>122.25316455696203</v>
      </c>
      <c r="D39" s="2">
        <v>83.786363636363632</v>
      </c>
      <c r="E39" s="2">
        <v>132.31818181818181</v>
      </c>
      <c r="F39" s="1"/>
      <c r="G39" s="1"/>
      <c r="H39" s="1"/>
      <c r="I39" s="1"/>
      <c r="J39" s="1"/>
      <c r="K39" s="1"/>
      <c r="L39" s="1"/>
      <c r="M39" s="1"/>
      <c r="N39" s="1"/>
      <c r="O39" s="1"/>
      <c r="V39" s="1"/>
      <c r="W39" s="1"/>
      <c r="Y39" s="1"/>
      <c r="Z39" s="1"/>
      <c r="AA39" s="1"/>
    </row>
    <row r="40" spans="1:27" x14ac:dyDescent="0.2">
      <c r="A40" s="2"/>
      <c r="B40" s="1">
        <v>15232.124528301885</v>
      </c>
      <c r="C40" s="2">
        <v>140.64651162790699</v>
      </c>
      <c r="D40" s="2">
        <v>73.565400843881861</v>
      </c>
      <c r="E40" s="2">
        <v>128.81967213114754</v>
      </c>
      <c r="F40" s="1"/>
      <c r="G40" s="1"/>
      <c r="H40" s="1"/>
      <c r="I40" s="1"/>
      <c r="J40" s="1"/>
      <c r="K40" s="1"/>
      <c r="L40" s="1"/>
      <c r="M40" s="1"/>
      <c r="N40" s="1"/>
      <c r="O40" s="1"/>
      <c r="R40" s="1"/>
      <c r="V40" s="1"/>
      <c r="W40" s="1"/>
      <c r="Y40" s="1"/>
      <c r="Z40" s="1"/>
      <c r="AA40" s="1"/>
    </row>
    <row r="41" spans="1:27" x14ac:dyDescent="0.2">
      <c r="A41" s="2" t="s">
        <v>1</v>
      </c>
      <c r="B41" s="2">
        <f>AVERAGE(B37:B40)</f>
        <v>14788.562011474476</v>
      </c>
      <c r="C41" s="2">
        <f t="shared" ref="C41:E41" si="10">AVERAGE(C37:C40)</f>
        <v>124.36749132936781</v>
      </c>
      <c r="D41" s="2">
        <f t="shared" si="10"/>
        <v>75.849037006157261</v>
      </c>
      <c r="E41" s="2">
        <f t="shared" si="10"/>
        <v>129.93691239062247</v>
      </c>
      <c r="N41" s="1"/>
    </row>
    <row r="42" spans="1:27" x14ac:dyDescent="0.2">
      <c r="A42" s="2" t="s">
        <v>14</v>
      </c>
      <c r="B42" s="2">
        <f>STDEV(B37:B40)</f>
        <v>3201.117209514045</v>
      </c>
      <c r="C42" s="2">
        <f t="shared" ref="C42:E42" si="11">STDEV(C37:C40)</f>
        <v>13.127625212715568</v>
      </c>
      <c r="D42" s="2">
        <f t="shared" si="11"/>
        <v>11.096697741072747</v>
      </c>
      <c r="E42" s="2">
        <f t="shared" si="11"/>
        <v>7.4303820637432993</v>
      </c>
      <c r="N42" s="1"/>
    </row>
    <row r="43" spans="1:27" x14ac:dyDescent="0.2">
      <c r="A43" s="2"/>
      <c r="B43" s="1"/>
      <c r="C43" s="1"/>
      <c r="D43" s="1"/>
      <c r="E43" s="1"/>
      <c r="N43" s="1"/>
      <c r="R43" s="1"/>
      <c r="S43" s="1"/>
      <c r="T43" s="1"/>
      <c r="U43" s="1"/>
    </row>
    <row r="44" spans="1:27" x14ac:dyDescent="0.2">
      <c r="A44" s="2"/>
      <c r="B44" s="1"/>
      <c r="C44" s="1"/>
      <c r="D44" s="1"/>
      <c r="E44" s="1"/>
      <c r="N44" s="1"/>
      <c r="R44" s="1"/>
      <c r="S44" s="1"/>
      <c r="T44" s="1"/>
      <c r="U44" s="1"/>
    </row>
    <row r="45" spans="1:27" x14ac:dyDescent="0.2">
      <c r="A45" s="2" t="s">
        <v>15</v>
      </c>
      <c r="B45" s="2">
        <f t="shared" ref="B45:E48" si="12">B37*100/22644</f>
        <v>65.679871047518105</v>
      </c>
      <c r="C45" s="2">
        <f t="shared" si="12"/>
        <v>0.48006483992643162</v>
      </c>
      <c r="D45" s="2">
        <f t="shared" si="12"/>
        <v>0.26974218150688739</v>
      </c>
      <c r="E45" s="2">
        <f t="shared" si="12"/>
        <v>0.53179260575454346</v>
      </c>
      <c r="N45" s="1"/>
    </row>
    <row r="46" spans="1:27" x14ac:dyDescent="0.2">
      <c r="A46" s="2"/>
      <c r="B46" s="2">
        <f t="shared" si="12"/>
        <v>46.927068337443515</v>
      </c>
      <c r="C46" s="2">
        <f t="shared" si="12"/>
        <v>0.55583998754487296</v>
      </c>
      <c r="D46" s="2">
        <f t="shared" si="12"/>
        <v>0.37521623372179808</v>
      </c>
      <c r="E46" s="2">
        <f t="shared" si="12"/>
        <v>0.61027503076356515</v>
      </c>
      <c r="N46" s="1"/>
    </row>
    <row r="47" spans="1:27" x14ac:dyDescent="0.2">
      <c r="A47" s="2"/>
      <c r="B47" s="2">
        <f t="shared" si="12"/>
        <v>81.361102999758458</v>
      </c>
      <c r="C47" s="2">
        <f t="shared" si="12"/>
        <v>0.53989208866349603</v>
      </c>
      <c r="D47" s="2">
        <f t="shared" si="12"/>
        <v>0.3700157376627965</v>
      </c>
      <c r="E47" s="2">
        <f t="shared" si="12"/>
        <v>0.58434102551749612</v>
      </c>
      <c r="N47" s="1"/>
    </row>
    <row r="48" spans="1:27" x14ac:dyDescent="0.2">
      <c r="A48" s="2"/>
      <c r="B48" s="2">
        <f t="shared" si="12"/>
        <v>67.267817206773913</v>
      </c>
      <c r="C48" s="2">
        <f t="shared" si="12"/>
        <v>0.62112043644191395</v>
      </c>
      <c r="D48" s="2">
        <f t="shared" si="12"/>
        <v>0.32487811713426012</v>
      </c>
      <c r="E48" s="2">
        <f t="shared" si="12"/>
        <v>0.56889097390543875</v>
      </c>
      <c r="N48" s="1"/>
    </row>
    <row r="49" spans="1:27" x14ac:dyDescent="0.2">
      <c r="A49" s="2" t="s">
        <v>1</v>
      </c>
      <c r="B49" s="3">
        <f>AVERAGE(B45:B48)</f>
        <v>65.308964897873494</v>
      </c>
      <c r="C49" s="3">
        <f t="shared" ref="C49:E49" si="13">AVERAGE(C45:C48)</f>
        <v>0.54922933814417862</v>
      </c>
      <c r="D49" s="3">
        <f t="shared" si="13"/>
        <v>0.33496306750643551</v>
      </c>
      <c r="E49" s="3">
        <f t="shared" si="13"/>
        <v>0.57382490898526084</v>
      </c>
      <c r="N49" s="1"/>
      <c r="R49" s="3"/>
      <c r="S49" s="3"/>
      <c r="T49" s="3"/>
      <c r="U49" s="3"/>
    </row>
    <row r="50" spans="1:27" x14ac:dyDescent="0.2">
      <c r="A50" s="2" t="s">
        <v>14</v>
      </c>
      <c r="B50" s="2">
        <f>STDEV(B45:B48)</f>
        <v>14.13671263696367</v>
      </c>
      <c r="C50" s="2">
        <f t="shared" ref="C50:E50" si="14">STDEV(C45:C48)</f>
        <v>5.7973967553062923E-2</v>
      </c>
      <c r="D50" s="2">
        <f t="shared" si="14"/>
        <v>4.9005024470379709E-2</v>
      </c>
      <c r="E50" s="2">
        <f t="shared" si="14"/>
        <v>3.2813911251295236E-2</v>
      </c>
      <c r="N50" s="1"/>
    </row>
    <row r="51" spans="1:27" x14ac:dyDescent="0.2">
      <c r="A51" s="2"/>
      <c r="F51" s="3"/>
      <c r="N51" s="1"/>
      <c r="V51" s="3"/>
      <c r="W51" s="3"/>
    </row>
    <row r="52" spans="1:27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Y52" s="1"/>
      <c r="Z52" s="1"/>
      <c r="AA52" s="1"/>
    </row>
    <row r="53" spans="1:27" x14ac:dyDescent="0.2">
      <c r="A53" s="3" t="s">
        <v>10</v>
      </c>
      <c r="B53" s="1">
        <v>6006.1994609164421</v>
      </c>
      <c r="C53" s="2">
        <v>512.40148698884752</v>
      </c>
      <c r="D53" s="2">
        <v>139.32773109243698</v>
      </c>
      <c r="E53" s="2">
        <v>129.58677685950414</v>
      </c>
      <c r="H53" s="1"/>
      <c r="N53" s="1"/>
      <c r="Q53" s="3"/>
      <c r="V53" s="1"/>
      <c r="W53" s="1"/>
      <c r="Y53" s="1"/>
      <c r="Z53" s="1"/>
      <c r="AA53" s="1"/>
    </row>
    <row r="54" spans="1:27" x14ac:dyDescent="0.2">
      <c r="A54" s="2"/>
      <c r="B54" s="1">
        <v>7610.379446640316</v>
      </c>
      <c r="C54" s="2">
        <v>340.80081300813004</v>
      </c>
      <c r="D54" s="2">
        <v>147.07063197026019</v>
      </c>
      <c r="E54" s="2">
        <v>122.09803921568627</v>
      </c>
      <c r="N54" s="1"/>
      <c r="V54" s="1"/>
      <c r="W54" s="1"/>
      <c r="Y54" s="1"/>
      <c r="Z54" s="1"/>
      <c r="AA54" s="1"/>
    </row>
    <row r="55" spans="1:27" x14ac:dyDescent="0.2">
      <c r="A55" s="2"/>
      <c r="B55" s="1">
        <v>7202.3117870722435</v>
      </c>
      <c r="C55" s="2">
        <v>514.63750000000005</v>
      </c>
      <c r="D55" s="2">
        <v>141.80297397769516</v>
      </c>
      <c r="E55" s="2">
        <v>140.49333333333334</v>
      </c>
      <c r="N55" s="1"/>
      <c r="V55" s="1"/>
      <c r="W55" s="1"/>
      <c r="Y55" s="1"/>
      <c r="Z55" s="1"/>
      <c r="AA55" s="1"/>
    </row>
    <row r="56" spans="1:27" x14ac:dyDescent="0.2">
      <c r="A56" s="2"/>
      <c r="B56" s="2">
        <v>7285.4081632653069</v>
      </c>
      <c r="C56" s="2">
        <v>656.80073800738001</v>
      </c>
      <c r="D56" s="2">
        <v>144.99130434782609</v>
      </c>
      <c r="E56" s="2">
        <v>122.16470588235293</v>
      </c>
      <c r="N56" s="1"/>
      <c r="V56" s="1"/>
      <c r="W56" s="1"/>
      <c r="Y56" s="1"/>
      <c r="Z56" s="1"/>
      <c r="AA56" s="1"/>
    </row>
    <row r="57" spans="1:27" x14ac:dyDescent="0.2">
      <c r="A57" s="2" t="s">
        <v>1</v>
      </c>
      <c r="B57" s="2">
        <f>AVERAGE(B53:B56)</f>
        <v>7026.0747144735769</v>
      </c>
      <c r="C57" s="2">
        <f t="shared" ref="C57:E57" si="15">AVERAGE(C53:C56)</f>
        <v>506.16013450108937</v>
      </c>
      <c r="D57" s="2">
        <f t="shared" si="15"/>
        <v>143.29816034705459</v>
      </c>
      <c r="E57" s="2">
        <f t="shared" si="15"/>
        <v>128.58571382271916</v>
      </c>
      <c r="N57" s="1"/>
      <c r="V57" s="1"/>
      <c r="W57" s="1"/>
      <c r="Y57" s="1"/>
      <c r="Z57" s="1"/>
      <c r="AA57" s="1"/>
    </row>
    <row r="58" spans="1:27" x14ac:dyDescent="0.2">
      <c r="A58" s="2" t="s">
        <v>14</v>
      </c>
      <c r="B58" s="2">
        <f>STDEV(B53:B56)</f>
        <v>702.34628122957395</v>
      </c>
      <c r="C58" s="2">
        <f t="shared" ref="C58:E58" si="16">STDEV(C53:C56)</f>
        <v>129.28923239005655</v>
      </c>
      <c r="D58" s="2">
        <f t="shared" si="16"/>
        <v>3.4204370822202259</v>
      </c>
      <c r="E58" s="2">
        <f t="shared" si="16"/>
        <v>8.6816433619095061</v>
      </c>
      <c r="N58" s="1"/>
      <c r="V58" s="1"/>
      <c r="W58" s="1"/>
      <c r="Y58" s="1"/>
      <c r="Z58" s="1"/>
      <c r="AA58" s="1"/>
    </row>
    <row r="59" spans="1:27" x14ac:dyDescent="0.2">
      <c r="A59" s="2"/>
      <c r="B59" s="1"/>
      <c r="C59" s="1"/>
      <c r="D59" s="1"/>
      <c r="E59" s="1"/>
      <c r="N59" s="1"/>
      <c r="R59" s="1"/>
      <c r="S59" s="1"/>
      <c r="T59" s="1"/>
      <c r="U59" s="1"/>
      <c r="V59" s="1"/>
      <c r="W59" s="1"/>
      <c r="Y59" s="1"/>
    </row>
    <row r="60" spans="1:27" x14ac:dyDescent="0.2">
      <c r="A60" s="2"/>
      <c r="B60" s="1"/>
      <c r="C60" s="1"/>
      <c r="D60" s="1"/>
      <c r="E60" s="1"/>
      <c r="N60" s="1"/>
      <c r="R60" s="1"/>
      <c r="S60" s="1"/>
      <c r="T60" s="1"/>
      <c r="U60" s="1"/>
      <c r="V60" s="1"/>
      <c r="W60" s="1"/>
      <c r="Y60" s="1"/>
      <c r="Z60" s="1"/>
      <c r="AA60" s="1"/>
    </row>
    <row r="61" spans="1:27" x14ac:dyDescent="0.2">
      <c r="A61" s="2" t="s">
        <v>15</v>
      </c>
      <c r="B61" s="2">
        <f t="shared" ref="B61:E64" si="17">B53*100/22644</f>
        <v>26.524463261422198</v>
      </c>
      <c r="C61" s="2">
        <f t="shared" si="17"/>
        <v>2.2628576531922255</v>
      </c>
      <c r="D61" s="2">
        <f t="shared" si="17"/>
        <v>0.6152964630473281</v>
      </c>
      <c r="E61" s="2">
        <f t="shared" si="17"/>
        <v>0.57227864714495735</v>
      </c>
      <c r="N61" s="1"/>
      <c r="V61" s="1"/>
      <c r="W61" s="1"/>
      <c r="Y61" s="1"/>
      <c r="Z61" s="1"/>
      <c r="AA61" s="1"/>
    </row>
    <row r="62" spans="1:27" x14ac:dyDescent="0.2">
      <c r="A62" s="2"/>
      <c r="B62" s="2">
        <f t="shared" si="17"/>
        <v>33.608812253313531</v>
      </c>
      <c r="C62" s="2">
        <f t="shared" si="17"/>
        <v>1.5050380366018816</v>
      </c>
      <c r="D62" s="2">
        <f t="shared" si="17"/>
        <v>0.64949051391211887</v>
      </c>
      <c r="E62" s="2">
        <f t="shared" si="17"/>
        <v>0.53920702709630042</v>
      </c>
      <c r="N62" s="1"/>
      <c r="V62" s="1"/>
      <c r="W62" s="1"/>
      <c r="Y62" s="1"/>
      <c r="Z62" s="1"/>
      <c r="AA62" s="1"/>
    </row>
    <row r="63" spans="1:27" x14ac:dyDescent="0.2">
      <c r="A63" s="2"/>
      <c r="B63" s="2">
        <f t="shared" si="17"/>
        <v>31.806711654620401</v>
      </c>
      <c r="C63" s="2">
        <f t="shared" si="17"/>
        <v>2.2727322911146444</v>
      </c>
      <c r="D63" s="2">
        <f t="shared" si="17"/>
        <v>0.62622758336731654</v>
      </c>
      <c r="E63" s="2">
        <f t="shared" si="17"/>
        <v>0.62044397338514989</v>
      </c>
      <c r="N63" s="1"/>
      <c r="V63" s="1"/>
      <c r="W63" s="1"/>
      <c r="Y63" s="1"/>
      <c r="Z63" s="1"/>
      <c r="AA63" s="1"/>
    </row>
    <row r="64" spans="1:27" x14ac:dyDescent="0.2">
      <c r="A64" s="2"/>
      <c r="B64" s="2">
        <f t="shared" si="17"/>
        <v>32.173680282923982</v>
      </c>
      <c r="C64" s="2">
        <f t="shared" si="17"/>
        <v>2.9005508656040453</v>
      </c>
      <c r="D64" s="2">
        <f t="shared" si="17"/>
        <v>0.64030782700859423</v>
      </c>
      <c r="E64" s="2">
        <f t="shared" si="17"/>
        <v>0.53950143915541837</v>
      </c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V64" s="1"/>
      <c r="W64" s="1"/>
      <c r="Y64" s="1"/>
      <c r="Z64" s="1"/>
      <c r="AA64" s="1"/>
    </row>
    <row r="65" spans="1:30" x14ac:dyDescent="0.2">
      <c r="A65" s="2" t="s">
        <v>1</v>
      </c>
      <c r="B65" s="3">
        <f>AVERAGE(B61:B64)</f>
        <v>31.028416863070028</v>
      </c>
      <c r="C65" s="3">
        <f t="shared" ref="C65:E65" si="18">AVERAGE(C61:C64)</f>
        <v>2.2352947116281996</v>
      </c>
      <c r="D65" s="3">
        <f t="shared" si="18"/>
        <v>0.63283059683383946</v>
      </c>
      <c r="E65" s="3">
        <f t="shared" si="18"/>
        <v>0.56785777169545648</v>
      </c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R65" s="3"/>
      <c r="S65" s="3"/>
      <c r="T65" s="3"/>
      <c r="U65" s="3"/>
      <c r="V65" s="1"/>
      <c r="W65" s="1"/>
      <c r="Y65" s="1"/>
      <c r="Z65" s="1"/>
      <c r="AA65" s="1"/>
    </row>
    <row r="66" spans="1:30" x14ac:dyDescent="0.2">
      <c r="A66" s="2" t="s">
        <v>14</v>
      </c>
      <c r="B66" s="1">
        <f>STDEV(B61:B64)</f>
        <v>3.1016882230594134</v>
      </c>
      <c r="C66" s="1">
        <f t="shared" ref="C66:E66" si="19">STDEV(C61:C64)</f>
        <v>0.57096463694601518</v>
      </c>
      <c r="D66" s="1">
        <f t="shared" si="19"/>
        <v>1.5105268866897311E-2</v>
      </c>
      <c r="E66" s="1">
        <f t="shared" si="19"/>
        <v>3.8339707480610788E-2</v>
      </c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R66" s="1"/>
      <c r="S66" s="1"/>
      <c r="T66" s="1"/>
      <c r="U66" s="1"/>
      <c r="V66" s="1"/>
      <c r="W66" s="1"/>
      <c r="Y66" s="1"/>
      <c r="Z66" s="1"/>
      <c r="AA66" s="1"/>
    </row>
    <row r="67" spans="1:30" x14ac:dyDescent="0.2">
      <c r="A67" s="2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R67" s="1"/>
      <c r="S67" s="1"/>
      <c r="T67" s="1"/>
      <c r="U67" s="1"/>
      <c r="V67" s="1"/>
      <c r="W67" s="1"/>
      <c r="Y67" s="1"/>
      <c r="Z67" s="1"/>
      <c r="AA67" s="1"/>
    </row>
    <row r="68" spans="1:30" x14ac:dyDescent="0.2">
      <c r="A68" s="2" t="s">
        <v>77</v>
      </c>
      <c r="B68" s="1">
        <v>3.5799999999999997E-4</v>
      </c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R68" s="1"/>
      <c r="S68" s="1"/>
      <c r="T68" s="1"/>
      <c r="U68" s="1"/>
      <c r="V68" s="1"/>
      <c r="W68" s="1"/>
      <c r="Y68" s="1"/>
      <c r="Z68" s="1"/>
      <c r="AA68" s="1"/>
    </row>
    <row r="69" spans="1:30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30" x14ac:dyDescent="0.2">
      <c r="A70" s="3" t="s">
        <v>12</v>
      </c>
      <c r="B70" s="2">
        <v>5054.8631178707219</v>
      </c>
      <c r="C70" s="2">
        <v>1616.5274261603377</v>
      </c>
      <c r="D70" s="2">
        <v>87.181395348837199</v>
      </c>
      <c r="E70" s="2">
        <v>122.99588477366257</v>
      </c>
      <c r="N70" s="1"/>
      <c r="Q70" s="3"/>
    </row>
    <row r="71" spans="1:30" x14ac:dyDescent="0.2">
      <c r="A71" s="2"/>
      <c r="B71" s="2">
        <v>5606.9833333333336</v>
      </c>
      <c r="C71" s="2">
        <v>1947.4096385542168</v>
      </c>
      <c r="D71" s="2">
        <v>78.788135593220346</v>
      </c>
      <c r="E71" s="2">
        <v>114.46376811594202</v>
      </c>
      <c r="N71" s="1"/>
    </row>
    <row r="72" spans="1:30" x14ac:dyDescent="0.2">
      <c r="A72" s="2"/>
      <c r="B72" s="2">
        <v>5759.6525423728817</v>
      </c>
      <c r="C72" s="2">
        <v>1897.7287449392713</v>
      </c>
      <c r="D72" s="2">
        <v>74.204347826086959</v>
      </c>
      <c r="E72" s="2">
        <v>139.37668161434976</v>
      </c>
      <c r="N72" s="1"/>
    </row>
    <row r="73" spans="1:30" x14ac:dyDescent="0.2">
      <c r="A73" s="2"/>
      <c r="B73" s="2">
        <v>5710.1196911196912</v>
      </c>
      <c r="C73" s="2">
        <v>1603.083003952569</v>
      </c>
      <c r="D73" s="2">
        <v>77.886554621848745</v>
      </c>
      <c r="E73" s="2">
        <v>134.16260162601625</v>
      </c>
      <c r="N73" s="1"/>
    </row>
    <row r="74" spans="1:30" x14ac:dyDescent="0.2">
      <c r="A74" s="2" t="s">
        <v>1</v>
      </c>
      <c r="B74" s="2">
        <f>AVERAGE(B70:B73)</f>
        <v>5532.9046711741576</v>
      </c>
      <c r="C74" s="2">
        <f t="shared" ref="C74:E74" si="20">AVERAGE(C70:C73)</f>
        <v>1766.1872034015987</v>
      </c>
      <c r="D74" s="2">
        <f t="shared" si="20"/>
        <v>79.515108347498312</v>
      </c>
      <c r="E74" s="2">
        <f t="shared" si="20"/>
        <v>127.74973403249265</v>
      </c>
      <c r="N74" s="1"/>
    </row>
    <row r="75" spans="1:30" x14ac:dyDescent="0.2">
      <c r="A75" s="2" t="s">
        <v>14</v>
      </c>
      <c r="B75" s="2">
        <f>STDEV(B70:B73)</f>
        <v>324.97750448274826</v>
      </c>
      <c r="C75" s="2">
        <f t="shared" ref="C75:E75" si="21">STDEV(C70:C73)</f>
        <v>181.79271800099224</v>
      </c>
      <c r="D75" s="2">
        <f t="shared" si="21"/>
        <v>5.4819950846830858</v>
      </c>
      <c r="E75" s="2">
        <f t="shared" si="21"/>
        <v>11.186699750965319</v>
      </c>
      <c r="N75" s="1"/>
      <c r="AB75" s="2"/>
      <c r="AC75" s="2"/>
      <c r="AD75" s="2"/>
    </row>
    <row r="76" spans="1:30" x14ac:dyDescent="0.2">
      <c r="A76" s="2"/>
      <c r="B76" s="1"/>
      <c r="C76" s="1"/>
      <c r="D76" s="1"/>
      <c r="E76" s="1"/>
      <c r="N76" s="1"/>
      <c r="R76" s="1"/>
      <c r="S76" s="1"/>
      <c r="T76" s="1"/>
      <c r="U76" s="1"/>
    </row>
    <row r="77" spans="1:30" x14ac:dyDescent="0.2">
      <c r="A77" s="2"/>
      <c r="B77" s="1"/>
      <c r="C77" s="1"/>
      <c r="D77" s="1"/>
      <c r="E77" s="1"/>
      <c r="N77" s="1"/>
      <c r="R77" s="1"/>
      <c r="S77" s="1"/>
      <c r="T77" s="1"/>
      <c r="U77" s="1"/>
    </row>
    <row r="78" spans="1:30" x14ac:dyDescent="0.2">
      <c r="A78" s="2" t="s">
        <v>15</v>
      </c>
      <c r="B78" s="2">
        <f t="shared" ref="B78:E81" si="22">B70*100/22644</f>
        <v>22.323189886374855</v>
      </c>
      <c r="C78" s="2">
        <f t="shared" si="22"/>
        <v>7.1388775223473662</v>
      </c>
      <c r="D78" s="2">
        <f t="shared" si="22"/>
        <v>0.38500881182139723</v>
      </c>
      <c r="E78" s="2">
        <f t="shared" si="22"/>
        <v>0.54317207548870594</v>
      </c>
      <c r="N78" s="1"/>
      <c r="R78" s="1"/>
      <c r="S78" s="1"/>
      <c r="T78" s="1"/>
      <c r="U78" s="1"/>
    </row>
    <row r="79" spans="1:30" x14ac:dyDescent="0.2">
      <c r="A79" s="2"/>
      <c r="B79" s="2">
        <f t="shared" si="22"/>
        <v>24.76145262909969</v>
      </c>
      <c r="C79" s="2">
        <f t="shared" si="22"/>
        <v>8.6001132244930965</v>
      </c>
      <c r="D79" s="2">
        <f t="shared" si="22"/>
        <v>0.34794265851095368</v>
      </c>
      <c r="E79" s="2">
        <f t="shared" si="22"/>
        <v>0.50549270498119603</v>
      </c>
      <c r="N79" s="1"/>
      <c r="R79" s="1"/>
      <c r="S79" s="1"/>
      <c r="T79" s="1"/>
      <c r="U79" s="1"/>
    </row>
    <row r="80" spans="1:30" x14ac:dyDescent="0.2">
      <c r="A80" s="2"/>
      <c r="B80" s="2">
        <f t="shared" si="22"/>
        <v>25.435667472058299</v>
      </c>
      <c r="C80" s="2">
        <f t="shared" si="22"/>
        <v>8.380713411673165</v>
      </c>
      <c r="D80" s="2">
        <f t="shared" si="22"/>
        <v>0.32769982258473307</v>
      </c>
      <c r="E80" s="2">
        <f t="shared" si="22"/>
        <v>0.61551263740659679</v>
      </c>
      <c r="N80" s="1"/>
      <c r="R80" s="1"/>
      <c r="S80" s="1"/>
      <c r="T80" s="1"/>
      <c r="U80" s="1"/>
    </row>
    <row r="81" spans="1:29" x14ac:dyDescent="0.2">
      <c r="A81" s="2"/>
      <c r="B81" s="2">
        <f t="shared" si="22"/>
        <v>25.216921441086782</v>
      </c>
      <c r="C81" s="2">
        <f t="shared" si="22"/>
        <v>7.0795045219597643</v>
      </c>
      <c r="D81" s="2">
        <f t="shared" si="22"/>
        <v>0.34396111385730765</v>
      </c>
      <c r="E81" s="2">
        <f t="shared" si="22"/>
        <v>0.59248631702003296</v>
      </c>
      <c r="N81" s="1"/>
      <c r="R81" s="1"/>
      <c r="S81" s="1"/>
      <c r="T81" s="1"/>
      <c r="U81" s="1"/>
    </row>
    <row r="82" spans="1:29" x14ac:dyDescent="0.2">
      <c r="A82" s="2" t="s">
        <v>1</v>
      </c>
      <c r="B82" s="3">
        <f>AVERAGE(B78:B81)</f>
        <v>24.434307857154906</v>
      </c>
      <c r="C82" s="3">
        <f t="shared" ref="C82:E82" si="23">AVERAGE(C78:C81)</f>
        <v>7.7998021701183475</v>
      </c>
      <c r="D82" s="3">
        <f t="shared" si="23"/>
        <v>0.35115310169359792</v>
      </c>
      <c r="E82" s="3">
        <f t="shared" si="23"/>
        <v>0.56416593372413293</v>
      </c>
      <c r="N82" s="1"/>
      <c r="R82" s="4"/>
      <c r="S82" s="4"/>
      <c r="T82" s="4"/>
      <c r="U82" s="4"/>
    </row>
    <row r="83" spans="1:29" x14ac:dyDescent="0.2">
      <c r="A83" s="2" t="s">
        <v>14</v>
      </c>
      <c r="B83" s="1">
        <f>STDEV(B78:B81)</f>
        <v>1.435159443926638</v>
      </c>
      <c r="C83" s="1">
        <f t="shared" ref="C83:E83" si="24">STDEV(C78:C81)</f>
        <v>0.80282952658979101</v>
      </c>
      <c r="D83" s="1">
        <f t="shared" si="24"/>
        <v>2.4209481914339703E-2</v>
      </c>
      <c r="E83" s="1">
        <f t="shared" si="24"/>
        <v>4.9402489626237944E-2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R83" s="1"/>
      <c r="S83" s="1"/>
      <c r="T83" s="1"/>
      <c r="U83" s="1"/>
    </row>
    <row r="84" spans="1:29" x14ac:dyDescent="0.2">
      <c r="A84" s="2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R84" s="1"/>
      <c r="S84" s="1"/>
      <c r="T84" s="1"/>
      <c r="U84" s="1"/>
    </row>
    <row r="85" spans="1:29" x14ac:dyDescent="0.2">
      <c r="A85" s="2" t="s">
        <v>77</v>
      </c>
      <c r="B85" s="5" t="s">
        <v>78</v>
      </c>
      <c r="C85" s="1"/>
      <c r="D85" s="1"/>
      <c r="E85" s="1"/>
      <c r="F85" s="4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3"/>
      <c r="W85" s="3"/>
    </row>
    <row r="86" spans="1:29" x14ac:dyDescent="0.2">
      <c r="A86" s="2"/>
      <c r="I86" s="2" t="s">
        <v>2</v>
      </c>
      <c r="J86" s="2" t="s">
        <v>3</v>
      </c>
      <c r="K86" s="2" t="s">
        <v>4</v>
      </c>
      <c r="L86" s="2" t="s">
        <v>5</v>
      </c>
      <c r="N86" s="1"/>
      <c r="AB86" s="2"/>
      <c r="AC86" s="2"/>
    </row>
    <row r="87" spans="1:29" x14ac:dyDescent="0.2">
      <c r="A87" s="3" t="s">
        <v>8</v>
      </c>
      <c r="B87" s="2">
        <v>21311.068728522339</v>
      </c>
      <c r="C87" s="2">
        <v>3155.1797752808989</v>
      </c>
      <c r="D87" s="2">
        <v>2280.7961538461541</v>
      </c>
      <c r="E87" s="2">
        <v>211.85185185185185</v>
      </c>
      <c r="F87" s="1"/>
      <c r="G87" s="2" t="s">
        <v>13</v>
      </c>
      <c r="H87" s="2" t="s">
        <v>0</v>
      </c>
      <c r="I87" s="2">
        <v>23768.235915492958</v>
      </c>
      <c r="J87" s="2">
        <v>218.11637931034483</v>
      </c>
      <c r="K87" s="2">
        <v>145.64372469635629</v>
      </c>
      <c r="L87" s="2">
        <v>171.41281138790035</v>
      </c>
      <c r="N87" s="1"/>
      <c r="Q87" s="3"/>
      <c r="AB87" s="2"/>
      <c r="AC87" s="2"/>
    </row>
    <row r="88" spans="1:29" x14ac:dyDescent="0.2">
      <c r="A88" s="2"/>
      <c r="B88" s="2">
        <v>21638.716417910444</v>
      </c>
      <c r="C88" s="2">
        <v>2810.0268456375843</v>
      </c>
      <c r="D88" s="2">
        <v>2699.3992673992675</v>
      </c>
      <c r="E88" s="2">
        <v>222.68403908794789</v>
      </c>
      <c r="F88" s="1"/>
      <c r="G88" s="2" t="s">
        <v>17</v>
      </c>
      <c r="I88" s="2">
        <v>28164.391459074734</v>
      </c>
      <c r="J88" s="2">
        <v>173.04710144927537</v>
      </c>
      <c r="K88" s="2">
        <v>165.1991525423729</v>
      </c>
      <c r="L88" s="2">
        <v>166.04290429042905</v>
      </c>
      <c r="N88" s="1"/>
      <c r="AB88" s="2"/>
      <c r="AC88" s="2"/>
    </row>
    <row r="89" spans="1:29" x14ac:dyDescent="0.2">
      <c r="A89" s="2"/>
      <c r="B89" s="2">
        <v>20594.31048387097</v>
      </c>
      <c r="C89" s="2">
        <v>3292.9003690036898</v>
      </c>
      <c r="D89" s="2">
        <v>3131.5468164794006</v>
      </c>
      <c r="E89" s="2">
        <v>208.32081911262799</v>
      </c>
      <c r="F89" s="1"/>
      <c r="I89" s="2">
        <v>27473.810714285712</v>
      </c>
      <c r="J89" s="2">
        <v>187.82644628099175</v>
      </c>
      <c r="K89" s="2">
        <v>132.71804511278197</v>
      </c>
      <c r="L89" s="2">
        <v>169.29078014184398</v>
      </c>
      <c r="N89" s="1"/>
      <c r="AB89" s="2"/>
      <c r="AC89" s="2"/>
    </row>
    <row r="90" spans="1:29" x14ac:dyDescent="0.2">
      <c r="A90" s="2"/>
      <c r="B90" s="2">
        <v>18059.16287878788</v>
      </c>
      <c r="C90" s="2">
        <v>3346.0261194029849</v>
      </c>
      <c r="D90" s="2">
        <v>3401.1205211726383</v>
      </c>
      <c r="E90" s="2">
        <v>231.94576271186443</v>
      </c>
      <c r="F90" s="1"/>
      <c r="I90" s="2">
        <v>26071.262589928057</v>
      </c>
      <c r="J90" s="2">
        <v>159.43197278911566</v>
      </c>
      <c r="K90" s="2">
        <v>136.06367041198502</v>
      </c>
      <c r="L90" s="2">
        <v>159.22408026755855</v>
      </c>
      <c r="N90" s="1"/>
      <c r="AB90" s="2"/>
      <c r="AC90" s="2"/>
    </row>
    <row r="91" spans="1:29" x14ac:dyDescent="0.2">
      <c r="A91" s="2" t="s">
        <v>1</v>
      </c>
      <c r="B91" s="2">
        <f>AVERAGE(B87:B90)</f>
        <v>20400.814627272906</v>
      </c>
      <c r="C91" s="2">
        <f t="shared" ref="C91:E91" si="25">AVERAGE(C87:C90)</f>
        <v>3151.0332773312894</v>
      </c>
      <c r="D91" s="2">
        <f t="shared" si="25"/>
        <v>2878.2156897243649</v>
      </c>
      <c r="E91" s="2">
        <f t="shared" si="25"/>
        <v>218.70061819107303</v>
      </c>
      <c r="F91" s="1"/>
      <c r="H91" s="2" t="s">
        <v>1</v>
      </c>
      <c r="I91" s="2">
        <f>AVERAGE(I87:I90)</f>
        <v>26369.425169695365</v>
      </c>
      <c r="J91" s="2">
        <f t="shared" ref="J91:L91" si="26">AVERAGE(J87:J90)</f>
        <v>184.60547495743191</v>
      </c>
      <c r="K91" s="2">
        <f t="shared" si="26"/>
        <v>144.90614819087403</v>
      </c>
      <c r="L91" s="2">
        <f t="shared" si="26"/>
        <v>166.49264402193299</v>
      </c>
      <c r="N91" s="1"/>
      <c r="AB91" s="2"/>
      <c r="AC91" s="2"/>
    </row>
    <row r="92" spans="1:29" x14ac:dyDescent="0.2">
      <c r="A92" s="2" t="s">
        <v>14</v>
      </c>
      <c r="B92" s="2">
        <f>STDEV(B87:B90)</f>
        <v>1620.8780470070983</v>
      </c>
      <c r="C92" s="2">
        <f t="shared" ref="C92:E92" si="27">STDEV(C87:C90)</f>
        <v>241.14384369811458</v>
      </c>
      <c r="D92" s="2">
        <f t="shared" si="27"/>
        <v>492.10145880601124</v>
      </c>
      <c r="E92" s="2">
        <f t="shared" si="27"/>
        <v>10.738518282277861</v>
      </c>
      <c r="F92" s="1"/>
      <c r="H92" s="2" t="s">
        <v>14</v>
      </c>
      <c r="I92" s="2">
        <f>STDEV(I87:I90)</f>
        <v>1940.5031882873425</v>
      </c>
      <c r="J92" s="2">
        <f t="shared" ref="J92:L92" si="28">STDEV(J87:J90)</f>
        <v>25.170462692009551</v>
      </c>
      <c r="K92" s="2">
        <f t="shared" si="28"/>
        <v>14.595539439885219</v>
      </c>
      <c r="L92" s="2">
        <f t="shared" si="28"/>
        <v>5.3251571974349527</v>
      </c>
      <c r="N92" s="1"/>
      <c r="AB92" s="2"/>
      <c r="AC92" s="2"/>
    </row>
    <row r="93" spans="1:29" x14ac:dyDescent="0.2">
      <c r="A93" s="2"/>
      <c r="B93" s="1"/>
      <c r="C93" s="1"/>
      <c r="D93" s="1"/>
      <c r="E93" s="1"/>
      <c r="F93" s="1"/>
      <c r="N93" s="1"/>
    </row>
    <row r="94" spans="1:29" x14ac:dyDescent="0.2">
      <c r="A94" s="2"/>
      <c r="B94" s="1"/>
      <c r="C94" s="1"/>
      <c r="D94" s="1"/>
      <c r="E94" s="1"/>
      <c r="F94" s="1"/>
      <c r="N94" s="1"/>
    </row>
    <row r="95" spans="1:29" x14ac:dyDescent="0.2">
      <c r="A95" s="2" t="s">
        <v>15</v>
      </c>
      <c r="B95" s="2">
        <f t="shared" ref="B95:E98" si="29">B87*100/26369</f>
        <v>80.818645866442949</v>
      </c>
      <c r="C95" s="2">
        <f t="shared" si="29"/>
        <v>11.9654889274561</v>
      </c>
      <c r="D95" s="2">
        <f t="shared" si="29"/>
        <v>8.6495360227773297</v>
      </c>
      <c r="E95" s="2">
        <f t="shared" si="29"/>
        <v>0.80341253688745062</v>
      </c>
      <c r="F95" s="1"/>
      <c r="H95" s="2" t="s">
        <v>15</v>
      </c>
      <c r="I95" s="2">
        <f>I87*100/26369</f>
        <v>90.137039385236292</v>
      </c>
      <c r="J95" s="2">
        <f t="shared" ref="J95:L95" si="30">J87*100/26369</f>
        <v>0.82716970423734237</v>
      </c>
      <c r="K95" s="2">
        <f t="shared" si="30"/>
        <v>0.55232934391276234</v>
      </c>
      <c r="L95" s="2">
        <f t="shared" si="30"/>
        <v>0.65005427353293777</v>
      </c>
      <c r="N95" s="1"/>
      <c r="AB95" s="2"/>
      <c r="AC95" s="2"/>
    </row>
    <row r="96" spans="1:29" x14ac:dyDescent="0.2">
      <c r="A96" s="2"/>
      <c r="B96" s="2">
        <f t="shared" si="29"/>
        <v>82.061194652472381</v>
      </c>
      <c r="C96" s="2">
        <f t="shared" si="29"/>
        <v>10.656554460304086</v>
      </c>
      <c r="D96" s="2">
        <f t="shared" si="29"/>
        <v>10.237017965790388</v>
      </c>
      <c r="E96" s="2">
        <f t="shared" si="29"/>
        <v>0.84449178614262166</v>
      </c>
      <c r="F96" s="1"/>
      <c r="I96" s="2">
        <f t="shared" ref="I96:L98" si="31">I88*100/26369</f>
        <v>106.80872031201309</v>
      </c>
      <c r="J96" s="2">
        <f t="shared" si="31"/>
        <v>0.65625204387453207</v>
      </c>
      <c r="K96" s="2">
        <f t="shared" si="31"/>
        <v>0.62649001684695249</v>
      </c>
      <c r="L96" s="2">
        <f t="shared" si="31"/>
        <v>0.62968980352091108</v>
      </c>
      <c r="N96" s="1"/>
      <c r="AB96" s="2"/>
      <c r="AC96" s="2"/>
    </row>
    <row r="97" spans="1:29" x14ac:dyDescent="0.2">
      <c r="A97" s="2"/>
      <c r="B97" s="2">
        <f t="shared" si="29"/>
        <v>78.100460707159812</v>
      </c>
      <c r="C97" s="2">
        <f t="shared" si="29"/>
        <v>12.4877711289912</v>
      </c>
      <c r="D97" s="2">
        <f t="shared" si="29"/>
        <v>11.875864903786267</v>
      </c>
      <c r="E97" s="2">
        <f t="shared" si="29"/>
        <v>0.79002168877328671</v>
      </c>
      <c r="F97" s="1"/>
      <c r="I97" s="2">
        <f t="shared" si="31"/>
        <v>104.18980892064816</v>
      </c>
      <c r="J97" s="2">
        <f t="shared" si="31"/>
        <v>0.71230022481319633</v>
      </c>
      <c r="K97" s="2">
        <f t="shared" si="31"/>
        <v>0.50331087683560982</v>
      </c>
      <c r="L97" s="2">
        <f t="shared" si="31"/>
        <v>0.64200682673534826</v>
      </c>
      <c r="N97" s="1"/>
      <c r="AB97" s="2"/>
      <c r="AC97" s="2"/>
    </row>
    <row r="98" spans="1:29" x14ac:dyDescent="0.2">
      <c r="A98" s="2"/>
      <c r="B98" s="2">
        <f t="shared" si="29"/>
        <v>68.486339560802008</v>
      </c>
      <c r="C98" s="2">
        <f t="shared" si="29"/>
        <v>12.689241607201582</v>
      </c>
      <c r="D98" s="2">
        <f t="shared" si="29"/>
        <v>12.898177864813373</v>
      </c>
      <c r="E98" s="2">
        <f t="shared" si="29"/>
        <v>0.87961531613585819</v>
      </c>
      <c r="F98" s="1"/>
      <c r="I98" s="2">
        <f t="shared" si="31"/>
        <v>98.870880920505357</v>
      </c>
      <c r="J98" s="2">
        <f t="shared" si="31"/>
        <v>0.60461895706744917</v>
      </c>
      <c r="K98" s="2">
        <f t="shared" si="31"/>
        <v>0.51599859839957918</v>
      </c>
      <c r="L98" s="2">
        <f t="shared" si="31"/>
        <v>0.60383055962516041</v>
      </c>
      <c r="N98" s="1"/>
      <c r="AB98" s="2"/>
      <c r="AC98" s="2"/>
    </row>
    <row r="99" spans="1:29" x14ac:dyDescent="0.2">
      <c r="A99" s="2" t="s">
        <v>1</v>
      </c>
      <c r="B99" s="3">
        <f>AVERAGE(B95:B98)</f>
        <v>77.366660196719295</v>
      </c>
      <c r="C99" s="3">
        <f t="shared" ref="C99:E99" si="32">AVERAGE(C95:C98)</f>
        <v>11.949764030988241</v>
      </c>
      <c r="D99" s="3">
        <f t="shared" si="32"/>
        <v>10.915149189291839</v>
      </c>
      <c r="E99" s="3">
        <f t="shared" si="32"/>
        <v>0.82938533198480435</v>
      </c>
      <c r="F99" s="1"/>
      <c r="H99" s="2" t="s">
        <v>1</v>
      </c>
      <c r="I99" s="3">
        <f>AVERAGE(I95:I98)</f>
        <v>100.00161238460072</v>
      </c>
      <c r="J99" s="3">
        <f t="shared" ref="J99:L99" si="33">AVERAGE(J95:J98)</f>
        <v>0.70008523249813004</v>
      </c>
      <c r="K99" s="3">
        <f t="shared" si="33"/>
        <v>0.54953220899872601</v>
      </c>
      <c r="L99" s="3">
        <f t="shared" si="33"/>
        <v>0.63139536585358935</v>
      </c>
      <c r="N99" s="1"/>
      <c r="R99" s="3"/>
      <c r="S99" s="3"/>
      <c r="T99" s="3"/>
      <c r="U99" s="3"/>
      <c r="Z99" s="3"/>
      <c r="AA99" s="3"/>
      <c r="AB99" s="3"/>
      <c r="AC99" s="3"/>
    </row>
    <row r="100" spans="1:29" x14ac:dyDescent="0.2">
      <c r="A100" s="2" t="s">
        <v>14</v>
      </c>
      <c r="B100" s="2">
        <f>STDEV(B95:B98)</f>
        <v>6.146907531598079</v>
      </c>
      <c r="C100" s="2">
        <f t="shared" ref="C100:E100" si="34">STDEV(C95:C98)</f>
        <v>0.91449749212376086</v>
      </c>
      <c r="D100" s="2">
        <f t="shared" si="34"/>
        <v>1.8662120626721184</v>
      </c>
      <c r="E100" s="2">
        <f t="shared" si="34"/>
        <v>4.0724025493108842E-2</v>
      </c>
      <c r="F100" s="1"/>
      <c r="H100" s="2" t="s">
        <v>14</v>
      </c>
      <c r="I100" s="2">
        <f>STDEV(I95:I98)</f>
        <v>7.359032152479589</v>
      </c>
      <c r="J100" s="2">
        <f t="shared" ref="J100:L100" si="35">STDEV(J95:J98)</f>
        <v>9.5454748727708538E-2</v>
      </c>
      <c r="K100" s="2">
        <f t="shared" si="35"/>
        <v>5.5351129886932457E-2</v>
      </c>
      <c r="L100" s="2">
        <f t="shared" si="35"/>
        <v>2.0194763538378232E-2</v>
      </c>
      <c r="N100" s="1"/>
      <c r="AB100" s="2"/>
      <c r="AC100" s="2"/>
    </row>
    <row r="101" spans="1:29" x14ac:dyDescent="0.2">
      <c r="A101" s="2"/>
      <c r="F101" s="1"/>
      <c r="N101" s="1"/>
      <c r="AB101" s="2"/>
      <c r="AC101" s="2"/>
    </row>
    <row r="102" spans="1:29" x14ac:dyDescent="0.2">
      <c r="A102" s="2" t="s">
        <v>77</v>
      </c>
      <c r="B102" s="5">
        <v>2.34E-4</v>
      </c>
      <c r="F102" s="4"/>
      <c r="N102" s="1"/>
      <c r="V102" s="3"/>
      <c r="W102" s="3"/>
    </row>
    <row r="103" spans="1:29" x14ac:dyDescent="0.2">
      <c r="A103" s="2" t="s">
        <v>79</v>
      </c>
      <c r="B103" s="5" t="s">
        <v>78</v>
      </c>
      <c r="F103" s="4"/>
      <c r="N103" s="1"/>
      <c r="V103" s="3"/>
      <c r="W103" s="3"/>
    </row>
    <row r="104" spans="1:29" x14ac:dyDescent="0.2">
      <c r="A104" s="2" t="s">
        <v>80</v>
      </c>
      <c r="B104" s="5">
        <v>0.35589999999999999</v>
      </c>
      <c r="F104" s="4"/>
      <c r="N104" s="1"/>
      <c r="V104" s="3"/>
      <c r="W104" s="3"/>
    </row>
    <row r="105" spans="1:29" x14ac:dyDescent="0.2">
      <c r="A105" s="2"/>
      <c r="F105" s="1"/>
      <c r="N105" s="1"/>
    </row>
    <row r="106" spans="1:29" x14ac:dyDescent="0.2">
      <c r="A106" s="3" t="s">
        <v>11</v>
      </c>
      <c r="B106" s="1">
        <v>2263.1300813008133</v>
      </c>
      <c r="C106" s="2">
        <v>7209.8135593220341</v>
      </c>
      <c r="D106" s="2">
        <v>81.306569343065689</v>
      </c>
      <c r="E106" s="2">
        <v>168.26909090909089</v>
      </c>
      <c r="M106" s="2" t="s">
        <v>59</v>
      </c>
      <c r="N106" s="1"/>
      <c r="Q106" s="3"/>
    </row>
    <row r="107" spans="1:29" x14ac:dyDescent="0.2">
      <c r="A107" s="2"/>
      <c r="B107" s="1">
        <v>1747.9593220338984</v>
      </c>
      <c r="C107" s="2">
        <v>5667.5064102564102</v>
      </c>
      <c r="D107" s="2">
        <v>73.361635220125777</v>
      </c>
      <c r="E107" s="2">
        <v>115.59770114942529</v>
      </c>
      <c r="N107" s="1"/>
    </row>
    <row r="108" spans="1:29" x14ac:dyDescent="0.2">
      <c r="A108" s="2"/>
      <c r="B108" s="1">
        <v>1853.5016949152543</v>
      </c>
      <c r="C108" s="2">
        <v>6721.4645161290327</v>
      </c>
      <c r="D108" s="2">
        <v>80.692556634304196</v>
      </c>
      <c r="E108" s="2">
        <v>141.59876543209876</v>
      </c>
      <c r="N108" s="1"/>
    </row>
    <row r="109" spans="1:29" x14ac:dyDescent="0.2">
      <c r="A109" s="2"/>
      <c r="B109" s="1">
        <v>1950.9135446685882</v>
      </c>
      <c r="C109" s="2">
        <v>6676.1977401129952</v>
      </c>
      <c r="D109" s="2">
        <v>81.914110429447845</v>
      </c>
      <c r="E109" s="2">
        <v>143.11627906976744</v>
      </c>
      <c r="N109" s="1"/>
    </row>
    <row r="110" spans="1:29" x14ac:dyDescent="0.2">
      <c r="A110" s="2" t="s">
        <v>1</v>
      </c>
      <c r="B110" s="2">
        <f>AVERAGE(B106:B109)</f>
        <v>1953.8761607296387</v>
      </c>
      <c r="C110" s="2">
        <f t="shared" ref="C110:E110" si="36">AVERAGE(C106:C109)</f>
        <v>6568.7455564551183</v>
      </c>
      <c r="D110" s="2">
        <f t="shared" si="36"/>
        <v>79.318717906735884</v>
      </c>
      <c r="E110" s="2">
        <f t="shared" si="36"/>
        <v>142.1454591400956</v>
      </c>
      <c r="N110" s="1"/>
    </row>
    <row r="111" spans="1:29" x14ac:dyDescent="0.2">
      <c r="A111" s="2" t="s">
        <v>14</v>
      </c>
      <c r="B111" s="2">
        <f>STDEV(B106:B109)</f>
        <v>222.20376709118301</v>
      </c>
      <c r="C111" s="2">
        <f t="shared" ref="C111:E111" si="37">STDEV(C106:C109)</f>
        <v>647.57734038941408</v>
      </c>
      <c r="D111" s="2">
        <f t="shared" si="37"/>
        <v>4.0025776138360323</v>
      </c>
      <c r="E111" s="2">
        <f t="shared" si="37"/>
        <v>21.513321117232366</v>
      </c>
      <c r="N111" s="1"/>
    </row>
    <row r="112" spans="1:29" x14ac:dyDescent="0.2">
      <c r="A112" s="2"/>
      <c r="B112" s="1"/>
      <c r="C112" s="1"/>
      <c r="D112" s="1"/>
      <c r="E112" s="1"/>
      <c r="N112" s="1"/>
    </row>
    <row r="113" spans="1:23" x14ac:dyDescent="0.2">
      <c r="A113" s="2"/>
      <c r="B113" s="1"/>
      <c r="C113" s="1"/>
      <c r="D113" s="1"/>
      <c r="E113" s="1"/>
      <c r="N113" s="1"/>
    </row>
    <row r="114" spans="1:23" x14ac:dyDescent="0.2">
      <c r="A114" s="2" t="s">
        <v>15</v>
      </c>
      <c r="B114" s="2">
        <f t="shared" ref="B114:E117" si="38">B106*100/26369</f>
        <v>8.5825404122295623</v>
      </c>
      <c r="C114" s="2">
        <f>C106*100/26369</f>
        <v>27.342005989313336</v>
      </c>
      <c r="D114" s="2">
        <f t="shared" si="38"/>
        <v>0.30834149699672225</v>
      </c>
      <c r="E114" s="2">
        <f t="shared" si="38"/>
        <v>0.63813224206109787</v>
      </c>
      <c r="N114" s="1"/>
    </row>
    <row r="115" spans="1:23" x14ac:dyDescent="0.2">
      <c r="A115" s="2"/>
      <c r="B115" s="2">
        <f t="shared" si="38"/>
        <v>6.6288419053961034</v>
      </c>
      <c r="C115" s="2">
        <f t="shared" si="38"/>
        <v>21.493065380774432</v>
      </c>
      <c r="D115" s="2">
        <f t="shared" si="38"/>
        <v>0.27821166984006135</v>
      </c>
      <c r="E115" s="2">
        <f t="shared" si="38"/>
        <v>0.43838485020071022</v>
      </c>
      <c r="N115" s="1"/>
    </row>
    <row r="116" spans="1:23" x14ac:dyDescent="0.2">
      <c r="A116" s="2"/>
      <c r="B116" s="2">
        <f t="shared" si="38"/>
        <v>7.029093613391689</v>
      </c>
      <c r="C116" s="2">
        <f t="shared" si="38"/>
        <v>25.490024332090837</v>
      </c>
      <c r="D116" s="2">
        <f t="shared" si="38"/>
        <v>0.30601295701127917</v>
      </c>
      <c r="E116" s="2">
        <f t="shared" si="38"/>
        <v>0.5369895158409449</v>
      </c>
      <c r="N116" s="1"/>
    </row>
    <row r="117" spans="1:23" x14ac:dyDescent="0.2">
      <c r="A117" s="2"/>
      <c r="B117" s="2">
        <f t="shared" si="38"/>
        <v>7.3985116791254431</v>
      </c>
      <c r="C117" s="2">
        <f t="shared" si="38"/>
        <v>25.318357693173784</v>
      </c>
      <c r="D117" s="2">
        <f t="shared" si="38"/>
        <v>0.31064549444213979</v>
      </c>
      <c r="E117" s="2">
        <f t="shared" si="38"/>
        <v>0.54274443122517901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23" x14ac:dyDescent="0.2">
      <c r="A118" s="2" t="s">
        <v>1</v>
      </c>
      <c r="B118" s="3">
        <f>AVERAGE(B114:B117)</f>
        <v>7.4097469025356997</v>
      </c>
      <c r="C118" s="3">
        <f t="shared" ref="C118:E118" si="39">AVERAGE(C114:C117)</f>
        <v>24.910863348838095</v>
      </c>
      <c r="D118" s="3">
        <f t="shared" si="39"/>
        <v>0.30080290457255066</v>
      </c>
      <c r="E118" s="3">
        <f t="shared" si="39"/>
        <v>0.53906275983198304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R118" s="3"/>
      <c r="S118" s="3"/>
      <c r="T118" s="3"/>
      <c r="U118" s="3"/>
    </row>
    <row r="119" spans="1:23" x14ac:dyDescent="0.2">
      <c r="A119" s="2" t="s">
        <v>14</v>
      </c>
      <c r="B119" s="1">
        <f>STDEV(B114:B117)</f>
        <v>0.84267043532626551</v>
      </c>
      <c r="C119" s="1">
        <f t="shared" ref="C119:E119" si="40">STDEV(C114:C117)</f>
        <v>2.4558282088414951</v>
      </c>
      <c r="D119" s="1">
        <f t="shared" si="40"/>
        <v>1.5179102786742131E-2</v>
      </c>
      <c r="E119" s="1">
        <f t="shared" si="40"/>
        <v>8.1585654052987802E-2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R119" s="1"/>
      <c r="S119" s="1"/>
      <c r="T119" s="1"/>
      <c r="U119" s="1"/>
    </row>
    <row r="120" spans="1:23" x14ac:dyDescent="0.2">
      <c r="A120" s="2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R120" s="1"/>
      <c r="S120" s="1"/>
      <c r="T120" s="1"/>
      <c r="U120" s="1"/>
    </row>
    <row r="121" spans="1:23" x14ac:dyDescent="0.2">
      <c r="A121" s="2" t="s">
        <v>77</v>
      </c>
      <c r="B121" s="5" t="s">
        <v>78</v>
      </c>
      <c r="C121" s="1"/>
      <c r="D121" s="1"/>
      <c r="E121" s="1"/>
      <c r="F121" s="4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3"/>
      <c r="W121" s="3"/>
    </row>
    <row r="122" spans="1:23" x14ac:dyDescent="0.2">
      <c r="A122" s="2"/>
      <c r="F122" s="1"/>
      <c r="I122" s="2" t="s">
        <v>2</v>
      </c>
      <c r="J122" s="2" t="s">
        <v>3</v>
      </c>
      <c r="K122" s="2" t="s">
        <v>4</v>
      </c>
      <c r="L122" s="2" t="s">
        <v>5</v>
      </c>
      <c r="N122" s="1"/>
    </row>
    <row r="123" spans="1:23" x14ac:dyDescent="0.2">
      <c r="A123" s="3" t="s">
        <v>9</v>
      </c>
      <c r="B123" s="1">
        <v>24767.893333333337</v>
      </c>
      <c r="C123" s="1">
        <v>208.56502242152465</v>
      </c>
      <c r="D123" s="1">
        <v>98.422939068100348</v>
      </c>
      <c r="E123" s="2">
        <v>168.15932203389832</v>
      </c>
      <c r="F123" s="1"/>
      <c r="G123" s="2" t="s">
        <v>13</v>
      </c>
      <c r="H123" s="2" t="s">
        <v>0</v>
      </c>
      <c r="I123" s="2">
        <v>30598.55238095238</v>
      </c>
      <c r="J123" s="2">
        <v>206.5164835164835</v>
      </c>
      <c r="K123" s="2">
        <v>152.86666666666665</v>
      </c>
      <c r="L123" s="2">
        <v>202.75285171102661</v>
      </c>
      <c r="N123" s="1"/>
      <c r="Q123" s="3"/>
    </row>
    <row r="124" spans="1:23" x14ac:dyDescent="0.2">
      <c r="A124" s="2"/>
      <c r="B124" s="1">
        <v>21929.840255591054</v>
      </c>
      <c r="C124" s="1">
        <v>156.39310344827589</v>
      </c>
      <c r="D124" s="1">
        <v>91.210344827586212</v>
      </c>
      <c r="E124" s="2">
        <v>185.42671009771988</v>
      </c>
      <c r="F124" s="1"/>
      <c r="G124" s="2" t="s">
        <v>20</v>
      </c>
      <c r="I124" s="2">
        <v>28800.636029411762</v>
      </c>
      <c r="J124" s="2">
        <v>201.33579335793354</v>
      </c>
      <c r="K124" s="2">
        <v>158.94961240310076</v>
      </c>
      <c r="L124" s="2">
        <v>202.57539682539684</v>
      </c>
      <c r="N124" s="1"/>
    </row>
    <row r="125" spans="1:23" x14ac:dyDescent="0.2">
      <c r="A125" s="2"/>
      <c r="B125" s="1">
        <v>26099.358885017424</v>
      </c>
      <c r="C125" s="1">
        <v>165.00396825396825</v>
      </c>
      <c r="D125" s="1">
        <v>91.424657534246577</v>
      </c>
      <c r="E125" s="2">
        <v>183.88636363636365</v>
      </c>
      <c r="F125" s="1"/>
      <c r="I125" s="2">
        <v>30116.300000000003</v>
      </c>
      <c r="J125" s="2">
        <v>196.8345864661654</v>
      </c>
      <c r="K125" s="2">
        <v>142.8326359832636</v>
      </c>
      <c r="L125" s="2">
        <v>198.89272030651338</v>
      </c>
      <c r="N125" s="1"/>
    </row>
    <row r="126" spans="1:23" x14ac:dyDescent="0.2">
      <c r="A126" s="2"/>
      <c r="B126" s="1">
        <v>28971.335766423355</v>
      </c>
      <c r="C126" s="1">
        <v>172.08243727598563</v>
      </c>
      <c r="D126" s="2">
        <v>92.331147540983608</v>
      </c>
      <c r="E126" s="2">
        <v>178.09025270758121</v>
      </c>
      <c r="F126" s="1"/>
      <c r="I126" s="2">
        <v>29700.86217948718</v>
      </c>
      <c r="J126" s="2">
        <v>193.37809187279152</v>
      </c>
      <c r="K126" s="2">
        <v>155.61338289962825</v>
      </c>
      <c r="L126" s="2">
        <v>195.52554744525546</v>
      </c>
      <c r="N126" s="1"/>
    </row>
    <row r="127" spans="1:23" x14ac:dyDescent="0.2">
      <c r="A127" s="2" t="s">
        <v>1</v>
      </c>
      <c r="B127" s="1">
        <f>AVERAGE(B123:B126)</f>
        <v>25442.107060091294</v>
      </c>
      <c r="C127" s="1">
        <f t="shared" ref="C127:E127" si="41">AVERAGE(C123:C126)</f>
        <v>175.5111328499386</v>
      </c>
      <c r="D127" s="1">
        <f t="shared" si="41"/>
        <v>93.34727224272919</v>
      </c>
      <c r="E127" s="1">
        <f t="shared" si="41"/>
        <v>178.89066211889076</v>
      </c>
      <c r="F127" s="1"/>
      <c r="H127" s="2" t="s">
        <v>1</v>
      </c>
      <c r="I127" s="2">
        <f>AVERAGE(I123:I126)</f>
        <v>29804.087647462831</v>
      </c>
      <c r="J127" s="2">
        <f t="shared" ref="J127:L127" si="42">AVERAGE(J123:J126)</f>
        <v>199.5162388033435</v>
      </c>
      <c r="K127" s="2">
        <f t="shared" si="42"/>
        <v>152.56557448816483</v>
      </c>
      <c r="L127" s="2">
        <f t="shared" si="42"/>
        <v>199.93662907204808</v>
      </c>
      <c r="N127" s="1"/>
    </row>
    <row r="128" spans="1:23" x14ac:dyDescent="0.2">
      <c r="A128" s="2" t="s">
        <v>14</v>
      </c>
      <c r="B128" s="1">
        <f>STDEV(B123:B126)</f>
        <v>2925.6348301585294</v>
      </c>
      <c r="C128" s="1">
        <f t="shared" ref="C128:E128" si="43">STDEV(C123:C126)</f>
        <v>22.95078157855114</v>
      </c>
      <c r="D128" s="1">
        <f t="shared" si="43"/>
        <v>3.4184698929264736</v>
      </c>
      <c r="E128" s="1">
        <f t="shared" si="43"/>
        <v>7.820470405261557</v>
      </c>
      <c r="F128" s="1"/>
      <c r="H128" s="2" t="s">
        <v>14</v>
      </c>
      <c r="I128" s="2">
        <f>STDEV(I123:I126)</f>
        <v>762.9376149339945</v>
      </c>
      <c r="J128" s="2">
        <f t="shared" ref="J128:L128" si="44">STDEV(J123:J126)</f>
        <v>5.6915818486460461</v>
      </c>
      <c r="K128" s="2">
        <f t="shared" si="44"/>
        <v>6.9490005193186022</v>
      </c>
      <c r="L128" s="2">
        <f t="shared" si="44"/>
        <v>3.4371301904057536</v>
      </c>
      <c r="N128" s="1"/>
    </row>
    <row r="129" spans="1:27" x14ac:dyDescent="0.2">
      <c r="A129" s="2"/>
      <c r="B129" s="1"/>
      <c r="C129" s="1"/>
      <c r="D129" s="1"/>
      <c r="E129" s="1"/>
      <c r="N129" s="1"/>
    </row>
    <row r="130" spans="1:27" x14ac:dyDescent="0.2">
      <c r="A130" s="2"/>
      <c r="B130" s="1"/>
      <c r="C130" s="1"/>
      <c r="D130" s="1"/>
      <c r="E130" s="1"/>
      <c r="N130" s="1"/>
      <c r="V130" s="1"/>
      <c r="W130" s="1"/>
      <c r="X130" s="1"/>
      <c r="Y130" s="1"/>
      <c r="Z130" s="1"/>
      <c r="AA130" s="1"/>
    </row>
    <row r="131" spans="1:27" x14ac:dyDescent="0.2">
      <c r="A131" s="2" t="s">
        <v>15</v>
      </c>
      <c r="B131" s="1">
        <f t="shared" ref="B131:E134" si="45">B123*100/29804</f>
        <v>83.102581308996562</v>
      </c>
      <c r="C131" s="1">
        <f t="shared" si="45"/>
        <v>0.699788694207236</v>
      </c>
      <c r="D131" s="1">
        <f t="shared" si="45"/>
        <v>0.33023399231009376</v>
      </c>
      <c r="E131" s="1">
        <f t="shared" si="45"/>
        <v>0.56421729309454538</v>
      </c>
      <c r="H131" s="2" t="s">
        <v>15</v>
      </c>
      <c r="I131" s="2">
        <f>I123*100/29804</f>
        <v>102.66592531523412</v>
      </c>
      <c r="J131" s="2">
        <f t="shared" ref="J131:L131" si="46">J123*100/29804</f>
        <v>0.69291532517945076</v>
      </c>
      <c r="K131" s="2">
        <f t="shared" si="46"/>
        <v>0.51290654498277632</v>
      </c>
      <c r="L131" s="2">
        <f t="shared" si="46"/>
        <v>0.6802873832741464</v>
      </c>
      <c r="N131" s="1"/>
      <c r="V131" s="1"/>
      <c r="W131" s="1"/>
      <c r="X131" s="1"/>
      <c r="Y131" s="1"/>
      <c r="Z131" s="1"/>
      <c r="AA131" s="1"/>
    </row>
    <row r="132" spans="1:27" x14ac:dyDescent="0.2">
      <c r="A132" s="2"/>
      <c r="B132" s="1">
        <f t="shared" si="45"/>
        <v>73.580191436018836</v>
      </c>
      <c r="C132" s="1">
        <f t="shared" si="45"/>
        <v>0.52473863725766978</v>
      </c>
      <c r="D132" s="1">
        <f t="shared" si="45"/>
        <v>0.30603390426649513</v>
      </c>
      <c r="E132" s="1">
        <f t="shared" si="45"/>
        <v>0.62215377163374008</v>
      </c>
      <c r="I132" s="2">
        <f t="shared" ref="I132:L134" si="47">I124*100/29804</f>
        <v>96.633458694845544</v>
      </c>
      <c r="J132" s="2">
        <f t="shared" si="47"/>
        <v>0.67553279210150829</v>
      </c>
      <c r="K132" s="2">
        <f t="shared" si="47"/>
        <v>0.53331637499362761</v>
      </c>
      <c r="L132" s="2">
        <f t="shared" si="47"/>
        <v>0.67969197700106299</v>
      </c>
      <c r="N132" s="1"/>
      <c r="V132" s="1"/>
      <c r="W132" s="1"/>
      <c r="X132" s="1"/>
      <c r="Y132" s="1"/>
      <c r="Z132" s="1"/>
      <c r="AA132" s="1"/>
    </row>
    <row r="133" spans="1:27" x14ac:dyDescent="0.2">
      <c r="A133" s="2"/>
      <c r="B133" s="1">
        <f t="shared" si="45"/>
        <v>87.569986864237762</v>
      </c>
      <c r="C133" s="1">
        <f t="shared" si="45"/>
        <v>0.5536302786671865</v>
      </c>
      <c r="D133" s="1">
        <f t="shared" si="45"/>
        <v>0.30675297790312234</v>
      </c>
      <c r="E133" s="1">
        <f t="shared" si="45"/>
        <v>0.61698551750222663</v>
      </c>
      <c r="I133" s="2">
        <f t="shared" si="47"/>
        <v>101.04784592672127</v>
      </c>
      <c r="J133" s="2">
        <f t="shared" si="47"/>
        <v>0.66043009819542819</v>
      </c>
      <c r="K133" s="2">
        <f t="shared" si="47"/>
        <v>0.47923982010221317</v>
      </c>
      <c r="L133" s="2">
        <f t="shared" si="47"/>
        <v>0.66733566067143124</v>
      </c>
      <c r="N133" s="1"/>
      <c r="V133" s="1"/>
      <c r="W133" s="1"/>
      <c r="X133" s="1"/>
      <c r="Y133" s="1"/>
      <c r="Z133" s="1"/>
      <c r="AA133" s="1"/>
    </row>
    <row r="134" spans="1:27" x14ac:dyDescent="0.2">
      <c r="A134" s="2"/>
      <c r="B134" s="1">
        <f t="shared" si="45"/>
        <v>97.206199726289611</v>
      </c>
      <c r="C134" s="1">
        <f t="shared" si="45"/>
        <v>0.57738034249089254</v>
      </c>
      <c r="D134" s="1">
        <f t="shared" si="45"/>
        <v>0.30979448242176755</v>
      </c>
      <c r="E134" s="1">
        <f t="shared" si="45"/>
        <v>0.59753809122124946</v>
      </c>
      <c r="I134" s="2">
        <f t="shared" si="47"/>
        <v>99.653946381315194</v>
      </c>
      <c r="J134" s="2">
        <f t="shared" si="47"/>
        <v>0.64883267975034065</v>
      </c>
      <c r="K134" s="2">
        <f t="shared" si="47"/>
        <v>0.52212247651197241</v>
      </c>
      <c r="L134" s="2">
        <f t="shared" si="47"/>
        <v>0.65603793935463517</v>
      </c>
      <c r="N134" s="1"/>
      <c r="V134" s="1"/>
      <c r="W134" s="1"/>
      <c r="X134" s="1"/>
      <c r="Y134" s="1"/>
      <c r="Z134" s="1"/>
      <c r="AA134" s="1"/>
    </row>
    <row r="135" spans="1:27" x14ac:dyDescent="0.2">
      <c r="A135" s="2" t="s">
        <v>1</v>
      </c>
      <c r="B135" s="4">
        <f>AVERAGE(B131:B134)</f>
        <v>85.364739833885693</v>
      </c>
      <c r="C135" s="4">
        <f t="shared" ref="C135:E135" si="48">AVERAGE(C131:C134)</f>
        <v>0.58888448815574623</v>
      </c>
      <c r="D135" s="4">
        <f t="shared" si="48"/>
        <v>0.31320383922536971</v>
      </c>
      <c r="E135" s="4">
        <f t="shared" si="48"/>
        <v>0.60022366836294039</v>
      </c>
      <c r="H135" s="2" t="s">
        <v>1</v>
      </c>
      <c r="I135" s="2">
        <f>AVERAGE(I131:I134)</f>
        <v>100.00029407952903</v>
      </c>
      <c r="J135" s="2">
        <f t="shared" ref="J135:L135" si="49">AVERAGE(J131:J134)</f>
        <v>0.66942772380668192</v>
      </c>
      <c r="K135" s="2">
        <f t="shared" si="49"/>
        <v>0.51189630414764742</v>
      </c>
      <c r="L135" s="2">
        <f t="shared" si="49"/>
        <v>0.670838240075319</v>
      </c>
      <c r="N135" s="1"/>
      <c r="R135" s="3"/>
      <c r="S135" s="3"/>
      <c r="T135" s="3"/>
      <c r="U135" s="3"/>
      <c r="V135" s="1"/>
      <c r="W135" s="1"/>
      <c r="X135" s="1"/>
      <c r="Y135" s="1"/>
      <c r="Z135" s="1"/>
      <c r="AA135" s="1"/>
    </row>
    <row r="136" spans="1:27" x14ac:dyDescent="0.2">
      <c r="A136" s="2" t="s">
        <v>14</v>
      </c>
      <c r="B136" s="1">
        <f>STDEV(B131:B134)</f>
        <v>9.8162489268505233</v>
      </c>
      <c r="C136" s="1">
        <f t="shared" ref="C136:E136" si="50">STDEV(C131:C134)</f>
        <v>7.7005709228798971E-2</v>
      </c>
      <c r="D136" s="1">
        <f t="shared" si="50"/>
        <v>1.1469835904329864E-2</v>
      </c>
      <c r="E136" s="1">
        <f t="shared" si="50"/>
        <v>2.6239667176424522E-2</v>
      </c>
      <c r="H136" s="2" t="s">
        <v>14</v>
      </c>
      <c r="I136" s="2">
        <f>STDEV(I131:I134)</f>
        <v>2.5598497347134348</v>
      </c>
      <c r="J136" s="2">
        <f t="shared" ref="J136:L136" si="51">STDEV(J131:J134)</f>
        <v>1.9096704632418599E-2</v>
      </c>
      <c r="K136" s="2">
        <f t="shared" si="51"/>
        <v>2.3315664069650389E-2</v>
      </c>
      <c r="L136" s="2">
        <f t="shared" si="51"/>
        <v>1.1532445948214133E-2</v>
      </c>
      <c r="N136" s="1"/>
      <c r="V136" s="1"/>
      <c r="W136" s="1"/>
      <c r="X136" s="1"/>
      <c r="Y136" s="1"/>
      <c r="Z136" s="1"/>
      <c r="AA136" s="1"/>
    </row>
    <row r="137" spans="1:27" x14ac:dyDescent="0.2">
      <c r="A137" s="2"/>
      <c r="B137" s="1"/>
      <c r="C137" s="1"/>
      <c r="F137" s="3"/>
      <c r="N137" s="1"/>
      <c r="V137" s="4"/>
      <c r="W137" s="4"/>
      <c r="X137" s="1"/>
      <c r="Y137" s="1"/>
      <c r="Z137" s="1"/>
      <c r="AA137" s="1"/>
    </row>
    <row r="138" spans="1:27" x14ac:dyDescent="0.2">
      <c r="A138" s="2"/>
      <c r="B138" s="1"/>
      <c r="C138" s="1"/>
      <c r="F138" s="3"/>
      <c r="N138" s="1"/>
      <c r="V138" s="1"/>
      <c r="W138" s="1"/>
      <c r="X138" s="1"/>
      <c r="Y138" s="1"/>
      <c r="Z138" s="1"/>
      <c r="AA138" s="1"/>
    </row>
    <row r="139" spans="1:27" x14ac:dyDescent="0.2">
      <c r="A139" s="3" t="s">
        <v>19</v>
      </c>
      <c r="B139" s="1">
        <v>20896.036474164132</v>
      </c>
      <c r="C139" s="1">
        <v>9299.6907216494856</v>
      </c>
      <c r="D139" s="1">
        <v>111.61538461538461</v>
      </c>
      <c r="E139" s="1">
        <v>184.93971631205676</v>
      </c>
      <c r="F139" s="1"/>
      <c r="G139" s="1"/>
      <c r="H139" s="1"/>
      <c r="I139" s="1"/>
      <c r="J139" s="1"/>
      <c r="K139" s="1"/>
      <c r="L139" s="1"/>
      <c r="M139" s="1"/>
      <c r="N139" s="1"/>
      <c r="O139" s="1"/>
      <c r="Q139" s="3"/>
      <c r="R139" s="1"/>
      <c r="S139" s="1"/>
      <c r="T139" s="1"/>
      <c r="U139" s="1"/>
    </row>
    <row r="140" spans="1:27" x14ac:dyDescent="0.2">
      <c r="A140" s="2"/>
      <c r="B140" s="1">
        <v>19642.613240418123</v>
      </c>
      <c r="C140" s="1">
        <v>9174.9052631578943</v>
      </c>
      <c r="D140" s="1">
        <v>100.84931506849315</v>
      </c>
      <c r="E140" s="1">
        <v>182.15272727272728</v>
      </c>
      <c r="F140" s="1"/>
      <c r="G140" s="1"/>
      <c r="H140" s="1"/>
      <c r="I140" s="1"/>
      <c r="J140" s="1"/>
      <c r="K140" s="1"/>
      <c r="L140" s="1"/>
      <c r="M140" s="1"/>
      <c r="N140" s="1"/>
      <c r="O140" s="1"/>
      <c r="R140" s="1"/>
      <c r="S140" s="1"/>
      <c r="T140" s="1"/>
      <c r="U140" s="1"/>
    </row>
    <row r="141" spans="1:27" x14ac:dyDescent="0.2">
      <c r="A141" s="2"/>
      <c r="B141" s="1">
        <v>23178.808362369338</v>
      </c>
      <c r="C141" s="2">
        <v>7302.9965034965044</v>
      </c>
      <c r="D141" s="1">
        <v>108.80370370370369</v>
      </c>
      <c r="E141" s="1">
        <v>176.39310344827589</v>
      </c>
      <c r="F141" s="1"/>
      <c r="G141" s="1"/>
      <c r="H141" s="1"/>
      <c r="I141" s="1"/>
      <c r="J141" s="1"/>
      <c r="K141" s="1"/>
      <c r="L141" s="1"/>
      <c r="M141" s="1"/>
      <c r="N141" s="1"/>
      <c r="O141" s="1"/>
      <c r="R141" s="1"/>
      <c r="T141" s="1"/>
      <c r="U141" s="1"/>
    </row>
    <row r="142" spans="1:27" x14ac:dyDescent="0.2">
      <c r="A142" s="2"/>
      <c r="B142" s="1">
        <v>25675.276527331189</v>
      </c>
      <c r="C142" s="2">
        <v>9736.0129870129877</v>
      </c>
      <c r="D142" s="1">
        <v>103.49134948096886</v>
      </c>
      <c r="E142" s="1">
        <v>168.9892857142857</v>
      </c>
      <c r="F142" s="1"/>
      <c r="G142" s="1"/>
      <c r="H142" s="1"/>
      <c r="I142" s="1"/>
      <c r="J142" s="1"/>
      <c r="K142" s="1"/>
      <c r="L142" s="1"/>
      <c r="M142" s="1"/>
      <c r="N142" s="1"/>
      <c r="O142" s="1"/>
      <c r="R142" s="1"/>
      <c r="T142" s="1"/>
      <c r="U142" s="1"/>
    </row>
    <row r="143" spans="1:27" x14ac:dyDescent="0.2">
      <c r="A143" s="2" t="s">
        <v>1</v>
      </c>
      <c r="B143" s="1">
        <f>AVERAGE(B139:B142)</f>
        <v>22348.183651070693</v>
      </c>
      <c r="C143" s="1">
        <f t="shared" ref="C143:E143" si="52">AVERAGE(C139:C142)</f>
        <v>8878.401368829218</v>
      </c>
      <c r="D143" s="1">
        <f t="shared" si="52"/>
        <v>106.18993821713758</v>
      </c>
      <c r="E143" s="1">
        <f t="shared" si="52"/>
        <v>178.11870818683639</v>
      </c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27" x14ac:dyDescent="0.2">
      <c r="A144" s="2" t="s">
        <v>14</v>
      </c>
      <c r="B144" s="1">
        <f>STDEV(B139:B142)</f>
        <v>2657.5883233162272</v>
      </c>
      <c r="C144" s="1">
        <f t="shared" ref="C144:E144" si="53">STDEV(C139:C142)</f>
        <v>1077.4657698367255</v>
      </c>
      <c r="D144" s="1">
        <f t="shared" si="53"/>
        <v>4.9014241271229606</v>
      </c>
      <c r="E144" s="1">
        <f t="shared" si="53"/>
        <v>7.0503789076831476</v>
      </c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23" x14ac:dyDescent="0.2">
      <c r="A145" s="2"/>
      <c r="B145" s="1"/>
      <c r="C145" s="1"/>
      <c r="D145" s="1"/>
      <c r="N145" s="1"/>
    </row>
    <row r="146" spans="1:23" x14ac:dyDescent="0.2">
      <c r="A146" s="2"/>
      <c r="B146" s="1"/>
      <c r="C146" s="1"/>
      <c r="D146" s="1"/>
      <c r="N146" s="1"/>
    </row>
    <row r="147" spans="1:23" x14ac:dyDescent="0.2">
      <c r="A147" s="2" t="s">
        <v>15</v>
      </c>
      <c r="B147" s="1">
        <f>B139*100/29804</f>
        <v>70.111516823795895</v>
      </c>
      <c r="C147" s="1">
        <f>C139*100/29804</f>
        <v>31.202827545461972</v>
      </c>
      <c r="D147" s="1">
        <f t="shared" ref="D147:E147" si="54">D139*100/29804</f>
        <v>0.37449800233319225</v>
      </c>
      <c r="E147" s="1">
        <f t="shared" si="54"/>
        <v>0.62051978362654936</v>
      </c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23" x14ac:dyDescent="0.2">
      <c r="A148" s="2"/>
      <c r="B148" s="1">
        <f t="shared" ref="B148:E150" si="55">B140*100/29804</f>
        <v>65.905963093605294</v>
      </c>
      <c r="C148" s="1">
        <f t="shared" si="55"/>
        <v>30.784140595751893</v>
      </c>
      <c r="D148" s="1">
        <f t="shared" si="55"/>
        <v>0.33837510088744183</v>
      </c>
      <c r="E148" s="1">
        <f t="shared" si="55"/>
        <v>0.61116872658947552</v>
      </c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23" x14ac:dyDescent="0.2">
      <c r="A149" s="2"/>
      <c r="B149" s="1">
        <f t="shared" si="55"/>
        <v>77.77079708216796</v>
      </c>
      <c r="C149" s="1">
        <f t="shared" si="55"/>
        <v>24.503410627756356</v>
      </c>
      <c r="D149" s="1">
        <f t="shared" si="55"/>
        <v>0.36506409778453791</v>
      </c>
      <c r="E149" s="1">
        <f t="shared" si="55"/>
        <v>0.59184372382323147</v>
      </c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23" x14ac:dyDescent="0.2">
      <c r="A150" s="2"/>
      <c r="B150" s="1">
        <f t="shared" si="55"/>
        <v>86.147082698064651</v>
      </c>
      <c r="C150" s="1">
        <f t="shared" si="55"/>
        <v>32.66679971484696</v>
      </c>
      <c r="D150" s="1">
        <f t="shared" si="55"/>
        <v>0.34723979828536056</v>
      </c>
      <c r="E150" s="1">
        <f t="shared" si="55"/>
        <v>0.56700203232547874</v>
      </c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23" x14ac:dyDescent="0.2">
      <c r="A151" s="2" t="s">
        <v>1</v>
      </c>
      <c r="B151" s="4">
        <f>AVERAGE(B147:B150)</f>
        <v>74.983839924408457</v>
      </c>
      <c r="C151" s="4">
        <f t="shared" ref="C151:E151" si="56">AVERAGE(C147:C150)</f>
        <v>29.789294620954294</v>
      </c>
      <c r="D151" s="4">
        <f t="shared" si="56"/>
        <v>0.35629424982263314</v>
      </c>
      <c r="E151" s="4">
        <f t="shared" si="56"/>
        <v>0.59763356659118383</v>
      </c>
      <c r="F151" s="1"/>
      <c r="G151" s="1"/>
      <c r="H151" s="1"/>
      <c r="I151" s="1"/>
      <c r="J151" s="1"/>
      <c r="K151" s="1"/>
      <c r="L151" s="1"/>
      <c r="M151" s="1"/>
      <c r="N151" s="1"/>
      <c r="O151" s="1"/>
      <c r="R151" s="3"/>
      <c r="S151" s="3"/>
      <c r="T151" s="3"/>
      <c r="U151" s="3"/>
    </row>
    <row r="152" spans="1:23" x14ac:dyDescent="0.2">
      <c r="A152" s="2" t="s">
        <v>14</v>
      </c>
      <c r="B152" s="1">
        <f>STDEV(B147:B150)</f>
        <v>8.9168847245877956</v>
      </c>
      <c r="C152" s="1">
        <f t="shared" ref="C152:E152" si="57">STDEV(C147:C150)</f>
        <v>3.6151716878161739</v>
      </c>
      <c r="D152" s="1">
        <f t="shared" si="57"/>
        <v>1.6445524517255936E-2</v>
      </c>
      <c r="E152" s="1">
        <f t="shared" si="57"/>
        <v>2.3655814346004424E-2</v>
      </c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23" x14ac:dyDescent="0.2">
      <c r="A153" s="2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23" x14ac:dyDescent="0.2">
      <c r="A154" s="2" t="s">
        <v>77</v>
      </c>
      <c r="B154" s="5" t="s">
        <v>78</v>
      </c>
      <c r="C154" s="1"/>
      <c r="D154" s="1"/>
      <c r="E154" s="1"/>
      <c r="F154" s="4"/>
      <c r="G154" s="1"/>
      <c r="H154" s="1"/>
      <c r="J154" s="1"/>
      <c r="K154" s="1"/>
      <c r="L154" s="1"/>
      <c r="M154" s="1"/>
      <c r="N154" s="1"/>
      <c r="O154" s="1"/>
      <c r="P154" s="1"/>
      <c r="Q154" s="1"/>
      <c r="S154" s="1"/>
      <c r="T154" s="1"/>
      <c r="U154" s="1"/>
      <c r="V154" s="3"/>
      <c r="W154" s="3"/>
    </row>
    <row r="155" spans="1:23" x14ac:dyDescent="0.2">
      <c r="A155" s="2"/>
      <c r="B155" s="1"/>
      <c r="C155" s="1"/>
      <c r="D155" s="1"/>
      <c r="E155" s="1"/>
      <c r="F155" s="1"/>
      <c r="G155" s="1"/>
      <c r="H155" s="1"/>
      <c r="I155" s="2" t="s">
        <v>2</v>
      </c>
      <c r="J155" s="2" t="s">
        <v>3</v>
      </c>
      <c r="K155" s="2" t="s">
        <v>4</v>
      </c>
      <c r="L155" s="2" t="s">
        <v>5</v>
      </c>
      <c r="M155" s="1"/>
      <c r="N155" s="1"/>
      <c r="O155" s="1"/>
      <c r="P155" s="1"/>
      <c r="Q155" s="1"/>
      <c r="S155" s="1"/>
      <c r="T155" s="1"/>
      <c r="U155" s="1"/>
    </row>
    <row r="156" spans="1:23" x14ac:dyDescent="0.2">
      <c r="A156" s="3" t="s">
        <v>49</v>
      </c>
      <c r="B156" s="2">
        <v>12737.189814814816</v>
      </c>
      <c r="C156" s="5">
        <v>133.05357142857142</v>
      </c>
      <c r="D156" s="5">
        <v>79.128630705394201</v>
      </c>
      <c r="E156" s="5">
        <v>116.671875</v>
      </c>
      <c r="F156" s="1"/>
      <c r="G156" s="2" t="s">
        <v>13</v>
      </c>
      <c r="H156" s="2" t="s">
        <v>0</v>
      </c>
      <c r="I156" s="1">
        <v>20699.862962962961</v>
      </c>
      <c r="J156" s="1">
        <v>131.68</v>
      </c>
      <c r="K156" s="1">
        <v>99.212389380530965</v>
      </c>
      <c r="L156" s="1">
        <v>156.45652173913044</v>
      </c>
      <c r="M156" s="1"/>
      <c r="N156"/>
      <c r="O156" s="1"/>
      <c r="P156" s="1"/>
      <c r="Q156" s="3"/>
      <c r="R156" s="1"/>
    </row>
    <row r="157" spans="1:23" x14ac:dyDescent="0.2">
      <c r="A157" s="1"/>
      <c r="B157" s="2">
        <v>9752.5586854460089</v>
      </c>
      <c r="C157" s="5">
        <v>149.21186440677968</v>
      </c>
      <c r="D157" s="5">
        <v>76.936758893280626</v>
      </c>
      <c r="E157" s="5">
        <v>140.40366972477065</v>
      </c>
      <c r="F157" s="1"/>
      <c r="G157" s="2" t="s">
        <v>50</v>
      </c>
      <c r="I157" s="1">
        <v>20013.140350877195</v>
      </c>
      <c r="J157" s="1">
        <v>124.32055749128921</v>
      </c>
      <c r="K157" s="1">
        <v>96.415929203539818</v>
      </c>
      <c r="L157" s="1">
        <v>153.58333333333334</v>
      </c>
      <c r="M157" s="1"/>
      <c r="O157" s="1"/>
      <c r="P157" s="1"/>
      <c r="R157" s="1"/>
    </row>
    <row r="158" spans="1:23" x14ac:dyDescent="0.2">
      <c r="A158" s="1"/>
      <c r="B158" s="2">
        <v>13484.573459715641</v>
      </c>
      <c r="C158" s="5">
        <v>142.66153846153847</v>
      </c>
      <c r="D158" s="5">
        <v>91.150234741784033</v>
      </c>
      <c r="E158" s="5">
        <v>116.88034188034187</v>
      </c>
      <c r="F158" s="1"/>
      <c r="G158" s="1"/>
      <c r="I158" s="1">
        <v>27219.69624573379</v>
      </c>
      <c r="J158" s="1">
        <v>122.03673469387756</v>
      </c>
      <c r="K158" s="1">
        <v>99.363228699551556</v>
      </c>
      <c r="L158" s="1">
        <v>150.40833333333333</v>
      </c>
      <c r="M158" s="1"/>
      <c r="O158" s="1"/>
      <c r="P158" s="1"/>
      <c r="R158" s="1"/>
    </row>
    <row r="159" spans="1:23" x14ac:dyDescent="0.2">
      <c r="A159" s="2"/>
      <c r="B159" s="5">
        <v>11159.950450450449</v>
      </c>
      <c r="C159" s="5">
        <v>129.32958801498128</v>
      </c>
      <c r="D159" s="5">
        <v>78.263598326359826</v>
      </c>
      <c r="E159" s="5">
        <v>113.61867704280156</v>
      </c>
      <c r="J159" s="1">
        <v>139.87443946188341</v>
      </c>
      <c r="K159" s="1">
        <v>96.144067796610173</v>
      </c>
      <c r="L159" s="1">
        <v>148.35416666666669</v>
      </c>
    </row>
    <row r="160" spans="1:23" x14ac:dyDescent="0.2">
      <c r="A160" s="2" t="s">
        <v>1</v>
      </c>
      <c r="B160" s="2">
        <f>AVERAGE(B156:B159)</f>
        <v>11783.568102606729</v>
      </c>
      <c r="C160" s="2">
        <f t="shared" ref="C160:E160" si="58">AVERAGE(C156:C159)</f>
        <v>138.56414057796772</v>
      </c>
      <c r="D160" s="2">
        <f t="shared" si="58"/>
        <v>81.369805666704664</v>
      </c>
      <c r="E160" s="2">
        <f t="shared" si="58"/>
        <v>121.89364091197852</v>
      </c>
      <c r="H160" s="2" t="s">
        <v>1</v>
      </c>
      <c r="I160" s="2">
        <f>AVERAGE(I156:I159)</f>
        <v>22644.233186524649</v>
      </c>
      <c r="J160" s="2">
        <f t="shared" ref="J160:L160" si="59">AVERAGE(J156:J159)</f>
        <v>129.47793291176254</v>
      </c>
      <c r="K160" s="2">
        <f t="shared" si="59"/>
        <v>97.783903770058117</v>
      </c>
      <c r="L160" s="2">
        <f t="shared" si="59"/>
        <v>152.20058876811595</v>
      </c>
    </row>
    <row r="161" spans="1:26" x14ac:dyDescent="0.2">
      <c r="A161" s="2" t="s">
        <v>14</v>
      </c>
      <c r="B161" s="2">
        <f>STDEV(B156:B159)</f>
        <v>1665.0036860403961</v>
      </c>
      <c r="C161" s="2">
        <f t="shared" ref="C161:E161" si="60">STDEV(C156:C159)</f>
        <v>9.0518142848045997</v>
      </c>
      <c r="D161" s="2">
        <f t="shared" si="60"/>
        <v>6.5823016702984241</v>
      </c>
      <c r="E161" s="2">
        <f t="shared" si="60"/>
        <v>12.429751943176349</v>
      </c>
      <c r="H161" s="2" t="s">
        <v>14</v>
      </c>
      <c r="I161" s="2">
        <f>STDEV(I156:I159)</f>
        <v>3977.3161354270273</v>
      </c>
      <c r="J161" s="2">
        <f t="shared" ref="J161:L161" si="61">STDEV(J156:J159)</f>
        <v>8.0603225752935774</v>
      </c>
      <c r="K161" s="2">
        <f t="shared" si="61"/>
        <v>1.741192580455738</v>
      </c>
      <c r="L161" s="2">
        <f t="shared" si="61"/>
        <v>3.5605285428070763</v>
      </c>
    </row>
    <row r="162" spans="1:26" x14ac:dyDescent="0.2">
      <c r="A162" s="2"/>
      <c r="H162" s="1"/>
    </row>
    <row r="163" spans="1:26" x14ac:dyDescent="0.2">
      <c r="A163" s="2"/>
      <c r="H163" s="1"/>
    </row>
    <row r="164" spans="1:26" x14ac:dyDescent="0.2">
      <c r="A164" s="2" t="s">
        <v>15</v>
      </c>
      <c r="B164" s="2">
        <f>B156*100/22644</f>
        <v>56.249734211335522</v>
      </c>
      <c r="C164" s="2">
        <f t="shared" ref="C164:E164" si="62">C156*100/22644</f>
        <v>0.5875886390592272</v>
      </c>
      <c r="D164" s="2">
        <f t="shared" si="62"/>
        <v>0.34944634651737411</v>
      </c>
      <c r="E164" s="2">
        <f t="shared" si="62"/>
        <v>0.5152441043985162</v>
      </c>
      <c r="H164" s="2" t="s">
        <v>15</v>
      </c>
      <c r="I164" s="2">
        <f>I156*100/22644</f>
        <v>91.414339175777073</v>
      </c>
      <c r="J164" s="2">
        <f t="shared" ref="J164:L164" si="63">J156*100/22644</f>
        <v>0.58152269916975796</v>
      </c>
      <c r="K164" s="2">
        <f t="shared" si="63"/>
        <v>0.43813985771299668</v>
      </c>
      <c r="L164" s="2">
        <f t="shared" si="63"/>
        <v>0.69094030091472547</v>
      </c>
    </row>
    <row r="165" spans="1:26" x14ac:dyDescent="0.2">
      <c r="A165" s="2"/>
      <c r="B165" s="2">
        <f t="shared" ref="B165:E167" si="64">B157*100/22644</f>
        <v>43.06906326376086</v>
      </c>
      <c r="C165" s="2">
        <f t="shared" si="64"/>
        <v>0.65894658367240633</v>
      </c>
      <c r="D165" s="2">
        <f t="shared" si="64"/>
        <v>0.33976664411447016</v>
      </c>
      <c r="E165" s="2">
        <f t="shared" si="64"/>
        <v>0.62004800267077653</v>
      </c>
      <c r="I165" s="2">
        <f t="shared" ref="I165:L167" si="65">I157*100/22644</f>
        <v>88.381647901771757</v>
      </c>
      <c r="J165" s="2">
        <f t="shared" si="65"/>
        <v>0.54902206982551316</v>
      </c>
      <c r="K165" s="2">
        <f t="shared" si="65"/>
        <v>0.42579018372875738</v>
      </c>
      <c r="L165" s="2">
        <f t="shared" si="65"/>
        <v>0.6782517811929577</v>
      </c>
    </row>
    <row r="166" spans="1:26" x14ac:dyDescent="0.2">
      <c r="A166" s="2"/>
      <c r="B166" s="2">
        <f t="shared" si="64"/>
        <v>59.550315579030389</v>
      </c>
      <c r="C166" s="2">
        <f t="shared" si="64"/>
        <v>0.63001915943092424</v>
      </c>
      <c r="D166" s="2">
        <f t="shared" si="64"/>
        <v>0.40253592449118542</v>
      </c>
      <c r="E166" s="2">
        <f t="shared" si="64"/>
        <v>0.51616473185100631</v>
      </c>
      <c r="I166" s="2">
        <f t="shared" si="65"/>
        <v>120.20710230407079</v>
      </c>
      <c r="J166" s="2">
        <f t="shared" si="65"/>
        <v>0.53893629523881637</v>
      </c>
      <c r="K166" s="2">
        <f t="shared" si="65"/>
        <v>0.43880599143062871</v>
      </c>
      <c r="L166" s="2">
        <f t="shared" si="65"/>
        <v>0.66423040687746571</v>
      </c>
    </row>
    <row r="167" spans="1:26" x14ac:dyDescent="0.2">
      <c r="A167" s="2"/>
      <c r="B167" s="2">
        <f t="shared" si="64"/>
        <v>49.284359876569731</v>
      </c>
      <c r="C167" s="2">
        <f t="shared" si="64"/>
        <v>0.57114285468548531</v>
      </c>
      <c r="D167" s="2">
        <f t="shared" si="64"/>
        <v>0.34562620705864611</v>
      </c>
      <c r="E167" s="2">
        <f t="shared" si="64"/>
        <v>0.5017606299364139</v>
      </c>
      <c r="J167" s="2">
        <f t="shared" si="65"/>
        <v>0.61771082609911421</v>
      </c>
      <c r="K167" s="2">
        <f t="shared" si="65"/>
        <v>0.42458959457962453</v>
      </c>
      <c r="L167" s="2">
        <f t="shared" si="65"/>
        <v>0.65515883530589414</v>
      </c>
    </row>
    <row r="168" spans="1:26" x14ac:dyDescent="0.2">
      <c r="A168" s="2" t="s">
        <v>1</v>
      </c>
      <c r="B168" s="3">
        <f>AVERAGE(B164:B167)</f>
        <v>52.038368232674124</v>
      </c>
      <c r="C168" s="3">
        <f t="shared" ref="C168:E168" si="66">AVERAGE(C164:C167)</f>
        <v>0.6119243092120108</v>
      </c>
      <c r="D168" s="3">
        <f t="shared" si="66"/>
        <v>0.35934378054541893</v>
      </c>
      <c r="E168" s="3">
        <f t="shared" si="66"/>
        <v>0.53830436721417829</v>
      </c>
      <c r="H168" s="2" t="s">
        <v>1</v>
      </c>
      <c r="I168" s="4">
        <f>AVERAGE(I164:I167)</f>
        <v>100.0010297938732</v>
      </c>
      <c r="J168" s="4">
        <f t="shared" ref="J168:L168" si="67">AVERAGE(J164:J167)</f>
        <v>0.57179797258330045</v>
      </c>
      <c r="K168" s="4">
        <f t="shared" si="67"/>
        <v>0.43183140686300187</v>
      </c>
      <c r="L168" s="4">
        <f t="shared" si="67"/>
        <v>0.67214533107276075</v>
      </c>
      <c r="T168" s="3"/>
      <c r="U168" s="3"/>
    </row>
    <row r="169" spans="1:26" x14ac:dyDescent="0.2">
      <c r="A169" s="2" t="s">
        <v>14</v>
      </c>
      <c r="B169" s="2">
        <f>STDEV(B164:B167)</f>
        <v>7.3529574546917615</v>
      </c>
      <c r="C169" s="2">
        <f t="shared" ref="C169:E169" si="68">STDEV(C164:C167)</f>
        <v>3.99744492351378E-2</v>
      </c>
      <c r="D169" s="2">
        <f t="shared" si="68"/>
        <v>2.9068634827320361E-2</v>
      </c>
      <c r="E169" s="2">
        <f t="shared" si="68"/>
        <v>5.4892032958736715E-2</v>
      </c>
      <c r="H169" s="2" t="s">
        <v>14</v>
      </c>
      <c r="I169" s="1">
        <f>STDEV(I164:I167)</f>
        <v>17.564547497911313</v>
      </c>
      <c r="J169" s="1">
        <f t="shared" ref="J169:L169" si="69">STDEV(J164:J167)</f>
        <v>3.559584249820516E-2</v>
      </c>
      <c r="K169" s="1">
        <f t="shared" si="69"/>
        <v>7.6894213939928419E-3</v>
      </c>
      <c r="L169" s="1">
        <f t="shared" si="69"/>
        <v>1.5723938097540541E-2</v>
      </c>
    </row>
    <row r="170" spans="1:26" x14ac:dyDescent="0.2">
      <c r="A170" s="2"/>
      <c r="F170" s="3"/>
      <c r="I170" s="1"/>
      <c r="V170" s="3"/>
      <c r="W170" s="3"/>
    </row>
    <row r="171" spans="1:26" x14ac:dyDescent="0.2">
      <c r="A171" s="2"/>
      <c r="I171" s="1"/>
    </row>
    <row r="172" spans="1:26" x14ac:dyDescent="0.2">
      <c r="A172" s="2" t="s">
        <v>51</v>
      </c>
      <c r="I172" s="1"/>
      <c r="N172" s="1"/>
    </row>
    <row r="173" spans="1:26" x14ac:dyDescent="0.2">
      <c r="A173" s="2"/>
      <c r="I173" s="1"/>
      <c r="N173" s="1"/>
    </row>
    <row r="174" spans="1:26" x14ac:dyDescent="0.2">
      <c r="A174" s="2"/>
      <c r="I174" s="1"/>
      <c r="N174" s="1"/>
    </row>
    <row r="175" spans="1:26" x14ac:dyDescent="0.2">
      <c r="A175" s="2"/>
      <c r="I175" s="1"/>
      <c r="N175" s="1"/>
    </row>
    <row r="176" spans="1:26" x14ac:dyDescent="0.2">
      <c r="A176" s="2"/>
      <c r="I176" s="4"/>
      <c r="N176" s="1"/>
      <c r="Z176" s="3"/>
    </row>
    <row r="177" spans="1:14" x14ac:dyDescent="0.2">
      <c r="A177" s="2"/>
      <c r="I177" s="1"/>
      <c r="N177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B8AB3-FA8A-4B41-8D38-9DCED0ABD335}">
  <dimension ref="A1:S171"/>
  <sheetViews>
    <sheetView zoomScale="98" zoomScaleNormal="98" workbookViewId="0">
      <selection activeCell="L32" sqref="L32"/>
    </sheetView>
  </sheetViews>
  <sheetFormatPr baseColWidth="10" defaultRowHeight="16" x14ac:dyDescent="0.2"/>
  <cols>
    <col min="1" max="1" width="16.1640625" customWidth="1"/>
    <col min="6" max="6" width="26.1640625" customWidth="1"/>
    <col min="7" max="7" width="24.33203125" customWidth="1"/>
    <col min="8" max="8" width="18.83203125" customWidth="1"/>
  </cols>
  <sheetData>
    <row r="1" spans="1:13" x14ac:dyDescent="0.2">
      <c r="A1" s="1" t="s">
        <v>60</v>
      </c>
    </row>
    <row r="2" spans="1:13" x14ac:dyDescent="0.2">
      <c r="A2" s="1" t="s">
        <v>72</v>
      </c>
    </row>
    <row r="3" spans="1:13" x14ac:dyDescent="0.2">
      <c r="F3" s="1" t="s">
        <v>58</v>
      </c>
    </row>
    <row r="4" spans="1:13" x14ac:dyDescent="0.2">
      <c r="A4" s="2"/>
      <c r="B4" s="3" t="s">
        <v>2</v>
      </c>
      <c r="C4" s="3" t="s">
        <v>3</v>
      </c>
      <c r="D4" s="3" t="s">
        <v>4</v>
      </c>
      <c r="E4" s="3" t="s">
        <v>5</v>
      </c>
      <c r="F4" s="2"/>
      <c r="G4" s="1"/>
      <c r="H4" s="2"/>
      <c r="I4" s="2"/>
      <c r="J4" s="2"/>
      <c r="K4" s="1"/>
      <c r="L4" s="1"/>
      <c r="M4" s="1"/>
    </row>
    <row r="5" spans="1:13" x14ac:dyDescent="0.2">
      <c r="A5" s="3" t="s">
        <v>0</v>
      </c>
      <c r="B5" s="2">
        <v>15841.343999999999</v>
      </c>
      <c r="C5" s="2">
        <v>146.38114754098359</v>
      </c>
      <c r="D5" s="2">
        <v>90.847457627118658</v>
      </c>
      <c r="E5" s="2">
        <v>132.59315589353611</v>
      </c>
      <c r="F5" s="2"/>
      <c r="G5" s="2" t="s">
        <v>13</v>
      </c>
      <c r="H5" s="2"/>
      <c r="I5" s="2"/>
      <c r="J5" s="2"/>
      <c r="K5" s="1"/>
      <c r="L5" s="1"/>
      <c r="M5" s="1"/>
    </row>
    <row r="6" spans="1:13" x14ac:dyDescent="0.2">
      <c r="A6" s="2"/>
      <c r="B6" s="2">
        <v>17018.521186440681</v>
      </c>
      <c r="C6" s="2">
        <v>150.19574468085108</v>
      </c>
      <c r="D6" s="2">
        <v>85.672199170124486</v>
      </c>
      <c r="E6" s="2">
        <v>127.47659574468086</v>
      </c>
      <c r="F6" s="2"/>
      <c r="G6" s="2" t="s">
        <v>22</v>
      </c>
      <c r="H6" s="2"/>
      <c r="I6" s="2"/>
      <c r="J6" s="2"/>
      <c r="K6" s="1"/>
      <c r="L6" s="1"/>
      <c r="M6" s="1"/>
    </row>
    <row r="7" spans="1:13" x14ac:dyDescent="0.2">
      <c r="A7" s="2"/>
      <c r="B7" s="2">
        <v>16532.575107296136</v>
      </c>
      <c r="C7" s="2">
        <v>140.23921568627452</v>
      </c>
      <c r="D7" s="2">
        <v>81.937759336099575</v>
      </c>
      <c r="E7" s="2">
        <v>143.49787234042552</v>
      </c>
      <c r="F7" s="2"/>
      <c r="G7" s="2"/>
      <c r="H7" s="2"/>
      <c r="I7" s="2"/>
      <c r="J7" s="2"/>
      <c r="K7" s="1"/>
      <c r="L7" s="1"/>
      <c r="M7" s="1"/>
    </row>
    <row r="8" spans="1:13" x14ac:dyDescent="0.2">
      <c r="A8" s="2"/>
      <c r="B8" s="2">
        <v>17986.017543859649</v>
      </c>
      <c r="C8" s="2">
        <v>112.985401459854</v>
      </c>
      <c r="D8" s="2">
        <v>96.077586206896555</v>
      </c>
      <c r="E8" s="1">
        <v>114.53183520599251</v>
      </c>
      <c r="F8" s="1"/>
      <c r="G8" s="2"/>
      <c r="H8" s="2"/>
      <c r="I8" s="2"/>
      <c r="J8" s="2"/>
      <c r="K8" s="1"/>
      <c r="L8" s="1"/>
      <c r="M8" s="1"/>
    </row>
    <row r="9" spans="1:13" x14ac:dyDescent="0.2">
      <c r="A9" s="2" t="s">
        <v>1</v>
      </c>
      <c r="B9" s="2">
        <f>AVERAGE(B5:B8)</f>
        <v>16844.614459399116</v>
      </c>
      <c r="C9" s="2">
        <f t="shared" ref="C9:E9" si="0">AVERAGE(C5:C8)</f>
        <v>137.45037734199079</v>
      </c>
      <c r="D9" s="2">
        <f t="shared" si="0"/>
        <v>88.633750585059829</v>
      </c>
      <c r="E9" s="2">
        <f t="shared" si="0"/>
        <v>129.52486479615874</v>
      </c>
      <c r="F9" s="2"/>
      <c r="G9" s="2"/>
      <c r="H9" s="2"/>
      <c r="I9" s="2"/>
      <c r="J9" s="2"/>
      <c r="K9" s="2"/>
      <c r="L9" s="1"/>
      <c r="M9" s="1"/>
    </row>
    <row r="10" spans="1:13" x14ac:dyDescent="0.2">
      <c r="A10" s="2" t="s">
        <v>14</v>
      </c>
      <c r="B10" s="2">
        <f>STDEV(B5:B8)</f>
        <v>901.28884065914019</v>
      </c>
      <c r="C10" s="2">
        <f t="shared" ref="C10:E10" si="1">STDEV(C5:C8)</f>
        <v>16.81780513992841</v>
      </c>
      <c r="D10" s="2">
        <f t="shared" si="1"/>
        <v>6.1622039678036202</v>
      </c>
      <c r="E10" s="2">
        <f t="shared" si="1"/>
        <v>12.022835113361348</v>
      </c>
      <c r="F10" s="2"/>
      <c r="G10" s="2"/>
      <c r="H10" s="2"/>
      <c r="I10" s="2"/>
      <c r="J10" s="2"/>
      <c r="K10" s="2"/>
      <c r="L10" s="2"/>
      <c r="M10" s="2"/>
    </row>
    <row r="11" spans="1:13" x14ac:dyDescent="0.2">
      <c r="A11" s="2"/>
      <c r="B11" s="1"/>
      <c r="C11" s="1"/>
      <c r="D11" s="1"/>
      <c r="E11" s="1"/>
      <c r="F11" s="1"/>
      <c r="G11" s="2"/>
      <c r="H11" s="2"/>
      <c r="I11" s="2"/>
      <c r="J11" s="2"/>
      <c r="K11" s="1"/>
      <c r="L11" s="1"/>
      <c r="M11" s="1"/>
    </row>
    <row r="12" spans="1:13" x14ac:dyDescent="0.2">
      <c r="A12" s="2"/>
      <c r="B12" s="1"/>
      <c r="C12" s="1"/>
      <c r="D12" s="1"/>
      <c r="E12" s="1"/>
      <c r="F12" s="1"/>
      <c r="G12" s="2"/>
      <c r="H12" s="2"/>
      <c r="I12" s="2"/>
      <c r="J12" s="2"/>
      <c r="K12" s="1"/>
      <c r="L12" s="1"/>
      <c r="M12" s="1"/>
    </row>
    <row r="13" spans="1:13" x14ac:dyDescent="0.2">
      <c r="A13" s="2" t="s">
        <v>15</v>
      </c>
      <c r="B13" s="2">
        <f t="shared" ref="B13:E16" si="2">B5*100/16845</f>
        <v>94.041816562778266</v>
      </c>
      <c r="C13" s="2">
        <f t="shared" si="2"/>
        <v>0.86898870609073064</v>
      </c>
      <c r="D13" s="2">
        <f t="shared" si="2"/>
        <v>0.53931408505264855</v>
      </c>
      <c r="E13" s="2">
        <f t="shared" si="2"/>
        <v>0.78713657401921111</v>
      </c>
      <c r="F13" s="2"/>
      <c r="G13" s="2"/>
      <c r="H13" s="2"/>
      <c r="I13" s="2"/>
      <c r="J13" s="2"/>
      <c r="K13" s="1"/>
      <c r="L13" s="1"/>
      <c r="M13" s="1"/>
    </row>
    <row r="14" spans="1:13" x14ac:dyDescent="0.2">
      <c r="A14" s="2"/>
      <c r="B14" s="2">
        <f t="shared" si="2"/>
        <v>101.03010499519549</v>
      </c>
      <c r="C14" s="2">
        <f t="shared" si="2"/>
        <v>0.89163398445147568</v>
      </c>
      <c r="D14" s="2">
        <f t="shared" si="2"/>
        <v>0.50859126844834956</v>
      </c>
      <c r="E14" s="2">
        <f t="shared" si="2"/>
        <v>0.75676221872769889</v>
      </c>
      <c r="F14" s="2"/>
      <c r="G14" s="2"/>
      <c r="H14" s="2"/>
      <c r="I14" s="2"/>
      <c r="J14" s="2"/>
      <c r="K14" s="1"/>
      <c r="L14" s="1"/>
      <c r="M14" s="1"/>
    </row>
    <row r="15" spans="1:13" x14ac:dyDescent="0.2">
      <c r="A15" s="2"/>
      <c r="B15" s="2">
        <f t="shared" si="2"/>
        <v>98.145295976824784</v>
      </c>
      <c r="C15" s="2">
        <f t="shared" si="2"/>
        <v>0.83252725251572879</v>
      </c>
      <c r="D15" s="2">
        <f t="shared" si="2"/>
        <v>0.4864218423039452</v>
      </c>
      <c r="E15" s="2">
        <f t="shared" si="2"/>
        <v>0.851872201486646</v>
      </c>
      <c r="F15" s="2"/>
      <c r="G15" s="2"/>
      <c r="H15" s="2"/>
      <c r="I15" s="2"/>
      <c r="J15" s="2"/>
      <c r="K15" s="1"/>
      <c r="L15" s="1"/>
      <c r="M15" s="1"/>
    </row>
    <row r="16" spans="1:13" x14ac:dyDescent="0.2">
      <c r="A16" s="2"/>
      <c r="B16" s="2">
        <f t="shared" si="2"/>
        <v>106.7736274494488</v>
      </c>
      <c r="C16" s="2">
        <f t="shared" si="2"/>
        <v>0.67073553849720391</v>
      </c>
      <c r="D16" s="2">
        <f t="shared" si="2"/>
        <v>0.57036263702520962</v>
      </c>
      <c r="E16" s="2">
        <f t="shared" si="2"/>
        <v>0.67991591098837934</v>
      </c>
      <c r="F16" s="2"/>
      <c r="G16" s="2"/>
      <c r="H16" s="2"/>
      <c r="I16" s="2"/>
      <c r="J16" s="2"/>
      <c r="K16" s="1"/>
      <c r="L16" s="1"/>
      <c r="M16" s="1"/>
    </row>
    <row r="17" spans="1:13" x14ac:dyDescent="0.2">
      <c r="A17" s="2" t="s">
        <v>1</v>
      </c>
      <c r="B17" s="3">
        <f>AVERAGE(B13:B16)</f>
        <v>99.997711246061826</v>
      </c>
      <c r="C17" s="3">
        <f t="shared" ref="C17:E17" si="3">AVERAGE(C13:C16)</f>
        <v>0.81597137038878476</v>
      </c>
      <c r="D17" s="3">
        <f t="shared" si="3"/>
        <v>0.52617245820753822</v>
      </c>
      <c r="E17" s="3">
        <f t="shared" si="3"/>
        <v>0.76892172630548372</v>
      </c>
      <c r="F17" s="3"/>
      <c r="G17" s="2"/>
      <c r="H17" s="2"/>
      <c r="I17" s="2"/>
      <c r="J17" s="2"/>
      <c r="K17" s="1"/>
      <c r="L17" s="1"/>
      <c r="M17" s="1"/>
    </row>
    <row r="18" spans="1:13" x14ac:dyDescent="0.2">
      <c r="A18" s="2" t="s">
        <v>14</v>
      </c>
      <c r="B18" s="2">
        <f>STDEV(B13:B16)</f>
        <v>5.3504828771691333</v>
      </c>
      <c r="C18" s="2">
        <f t="shared" ref="C18:E18" si="4">STDEV(C13:C16)</f>
        <v>9.9838558266121535E-2</v>
      </c>
      <c r="D18" s="2">
        <f t="shared" si="4"/>
        <v>3.6581798562206141E-2</v>
      </c>
      <c r="E18" s="2">
        <f t="shared" si="4"/>
        <v>7.1373316196861686E-2</v>
      </c>
      <c r="F18" s="2"/>
      <c r="G18" s="2"/>
      <c r="H18" s="2"/>
      <c r="I18" s="2"/>
      <c r="J18" s="2"/>
      <c r="K18" s="1"/>
      <c r="L18" s="1"/>
      <c r="M18" s="1"/>
    </row>
    <row r="19" spans="1:13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1"/>
      <c r="L19" s="1"/>
      <c r="M19" s="1"/>
    </row>
    <row r="20" spans="1:13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1"/>
      <c r="L20" s="1"/>
      <c r="M20" s="1"/>
    </row>
    <row r="21" spans="1:13" x14ac:dyDescent="0.2">
      <c r="A21" s="3" t="s">
        <v>6</v>
      </c>
      <c r="B21" s="2">
        <v>3531.9272030651341</v>
      </c>
      <c r="C21" s="1">
        <v>134.05928853754941</v>
      </c>
      <c r="D21" s="1">
        <v>81.801724137931032</v>
      </c>
      <c r="E21" s="1">
        <v>150.5433962264151</v>
      </c>
      <c r="F21" s="1"/>
      <c r="G21" s="2"/>
      <c r="H21" s="2"/>
      <c r="I21" s="2"/>
      <c r="J21" s="2"/>
      <c r="K21" s="1"/>
      <c r="L21" s="1"/>
      <c r="M21" s="1"/>
    </row>
    <row r="22" spans="1:13" x14ac:dyDescent="0.2">
      <c r="A22" s="2"/>
      <c r="B22" s="1">
        <v>3010.6039999999998</v>
      </c>
      <c r="C22" s="1">
        <v>132.60995850622407</v>
      </c>
      <c r="D22" s="1">
        <v>76.904580152671755</v>
      </c>
      <c r="E22" s="1">
        <v>136.59160305343511</v>
      </c>
      <c r="F22" s="1"/>
      <c r="G22" s="2"/>
      <c r="H22" s="2"/>
      <c r="I22" s="2"/>
      <c r="J22" s="2"/>
      <c r="K22" s="1"/>
      <c r="L22" s="1"/>
      <c r="M22" s="1"/>
    </row>
    <row r="23" spans="1:13" x14ac:dyDescent="0.2">
      <c r="A23" s="2"/>
      <c r="B23" s="1">
        <v>3418.046218487395</v>
      </c>
      <c r="C23" s="1">
        <v>106.55785123966943</v>
      </c>
      <c r="D23" s="1">
        <v>77.687022900763367</v>
      </c>
      <c r="E23" s="1">
        <v>79.571839080459768</v>
      </c>
      <c r="F23" s="1"/>
      <c r="G23" s="2"/>
      <c r="H23" s="1"/>
      <c r="I23" s="1"/>
      <c r="J23" s="1"/>
      <c r="K23" s="1"/>
      <c r="L23" s="1"/>
      <c r="M23" s="1"/>
    </row>
    <row r="24" spans="1:13" x14ac:dyDescent="0.2">
      <c r="A24" s="2"/>
      <c r="B24" s="2"/>
      <c r="C24" s="1">
        <v>204.87387387387386</v>
      </c>
      <c r="D24" s="1">
        <v>80.017391304347825</v>
      </c>
      <c r="E24" s="1">
        <v>128.57407407407405</v>
      </c>
      <c r="F24" s="1"/>
      <c r="G24" s="2"/>
      <c r="H24" s="1"/>
      <c r="I24" s="1"/>
      <c r="J24" s="1"/>
      <c r="K24" s="1"/>
      <c r="L24" s="1"/>
      <c r="M24" s="1"/>
    </row>
    <row r="25" spans="1:13" x14ac:dyDescent="0.2">
      <c r="A25" s="2" t="s">
        <v>1</v>
      </c>
      <c r="B25" s="2">
        <f>AVERAGE(B21:B24)</f>
        <v>3320.1924738508428</v>
      </c>
      <c r="C25" s="2">
        <f t="shared" ref="C25:E25" si="5">AVERAGE(C21:C24)</f>
        <v>144.52524303932918</v>
      </c>
      <c r="D25" s="2">
        <f t="shared" si="5"/>
        <v>79.102679623928495</v>
      </c>
      <c r="E25" s="2">
        <f t="shared" si="5"/>
        <v>123.82022810859601</v>
      </c>
      <c r="F25" s="2"/>
      <c r="G25" s="2"/>
      <c r="H25" s="1"/>
      <c r="I25" s="1"/>
      <c r="J25" s="1"/>
      <c r="K25" s="1"/>
      <c r="L25" s="1"/>
      <c r="M25" s="1"/>
    </row>
    <row r="26" spans="1:13" x14ac:dyDescent="0.2">
      <c r="A26" s="2" t="s">
        <v>14</v>
      </c>
      <c r="B26" s="2">
        <f>STDEV(B21:B24)</f>
        <v>274.0912020077796</v>
      </c>
      <c r="C26" s="2">
        <f t="shared" ref="C26:E26" si="6">STDEV(C21:C24)</f>
        <v>42.170251334367663</v>
      </c>
      <c r="D26" s="2">
        <f t="shared" si="6"/>
        <v>2.2328803513432698</v>
      </c>
      <c r="E26" s="2">
        <f t="shared" si="6"/>
        <v>30.863974227156074</v>
      </c>
      <c r="F26" s="2"/>
      <c r="G26" s="2"/>
      <c r="H26" s="1"/>
      <c r="I26" s="1"/>
      <c r="J26" s="1"/>
      <c r="K26" s="1"/>
      <c r="L26" s="1"/>
      <c r="M26" s="1"/>
    </row>
    <row r="27" spans="1:13" x14ac:dyDescent="0.2">
      <c r="A27" s="2"/>
      <c r="B27" s="1"/>
      <c r="C27" s="1"/>
      <c r="D27" s="1"/>
      <c r="E27" s="1"/>
      <c r="F27" s="1"/>
      <c r="G27" s="2"/>
      <c r="H27" s="1"/>
      <c r="I27" s="1"/>
      <c r="J27" s="1"/>
      <c r="K27" s="1"/>
      <c r="L27" s="1"/>
      <c r="M27" s="1"/>
    </row>
    <row r="28" spans="1:13" x14ac:dyDescent="0.2">
      <c r="A28" s="2"/>
      <c r="B28" s="1"/>
      <c r="C28" s="1"/>
      <c r="D28" s="1"/>
      <c r="E28" s="1"/>
      <c r="F28" s="1"/>
      <c r="G28" s="2"/>
      <c r="H28" s="1"/>
      <c r="I28" s="1"/>
      <c r="J28" s="1"/>
      <c r="K28" s="1"/>
      <c r="L28" s="1"/>
      <c r="M28" s="1"/>
    </row>
    <row r="29" spans="1:13" x14ac:dyDescent="0.2">
      <c r="A29" s="2" t="s">
        <v>15</v>
      </c>
      <c r="B29" s="2">
        <f t="shared" ref="B29:E31" si="7">B21*100/16844</f>
        <v>20.96845881658237</v>
      </c>
      <c r="C29" s="2">
        <f t="shared" si="7"/>
        <v>0.79588748834926026</v>
      </c>
      <c r="D29" s="2">
        <f t="shared" si="7"/>
        <v>0.48564310221996576</v>
      </c>
      <c r="E29" s="2">
        <f t="shared" si="7"/>
        <v>0.89375086812167592</v>
      </c>
      <c r="F29" s="2"/>
      <c r="G29" s="2"/>
      <c r="H29" s="1"/>
      <c r="I29" s="1"/>
      <c r="J29" s="1"/>
      <c r="K29" s="1"/>
      <c r="L29" s="1"/>
      <c r="M29" s="1"/>
    </row>
    <row r="30" spans="1:13" x14ac:dyDescent="0.2">
      <c r="A30" s="2"/>
      <c r="B30" s="2">
        <f t="shared" si="7"/>
        <v>17.873450486820232</v>
      </c>
      <c r="C30" s="2">
        <f t="shared" si="7"/>
        <v>0.78728305928653564</v>
      </c>
      <c r="D30" s="2">
        <f t="shared" si="7"/>
        <v>0.45656958057867342</v>
      </c>
      <c r="E30" s="2">
        <f t="shared" si="7"/>
        <v>0.81092141447064292</v>
      </c>
      <c r="F30" s="2"/>
      <c r="G30" s="2"/>
      <c r="H30" s="1"/>
      <c r="I30" s="1"/>
      <c r="J30" s="1"/>
      <c r="K30" s="1"/>
      <c r="L30" s="1"/>
      <c r="M30" s="1"/>
    </row>
    <row r="31" spans="1:13" x14ac:dyDescent="0.2">
      <c r="A31" s="2"/>
      <c r="B31" s="2">
        <f t="shared" si="7"/>
        <v>20.292366531034165</v>
      </c>
      <c r="C31" s="2">
        <f t="shared" si="7"/>
        <v>0.63261607242738915</v>
      </c>
      <c r="D31" s="2">
        <f t="shared" si="7"/>
        <v>0.46121481180695423</v>
      </c>
      <c r="E31" s="2">
        <f t="shared" si="7"/>
        <v>0.47240464901721541</v>
      </c>
      <c r="F31" s="2"/>
      <c r="G31" s="2"/>
      <c r="H31" s="1"/>
      <c r="I31" s="1"/>
      <c r="J31" s="1"/>
      <c r="K31" s="1"/>
      <c r="L31" s="1"/>
      <c r="M31" s="1"/>
    </row>
    <row r="32" spans="1:13" x14ac:dyDescent="0.2">
      <c r="A32" s="2"/>
      <c r="B32" s="2"/>
      <c r="C32" s="2">
        <f>C24*100/16844</f>
        <v>1.2163017921745063</v>
      </c>
      <c r="D32" s="2">
        <f>D24*100/16844</f>
        <v>0.47504981776506661</v>
      </c>
      <c r="E32" s="2">
        <f>E24*100/16844</f>
        <v>0.76332269101207584</v>
      </c>
      <c r="F32" s="2"/>
      <c r="G32" s="2"/>
      <c r="H32" s="1"/>
      <c r="I32" s="1"/>
      <c r="J32" s="1"/>
      <c r="K32" s="1"/>
      <c r="L32" s="1"/>
      <c r="M32" s="1"/>
    </row>
    <row r="33" spans="1:13" x14ac:dyDescent="0.2">
      <c r="A33" s="2" t="s">
        <v>1</v>
      </c>
      <c r="B33" s="3">
        <f>AVERAGE(B29:B32)</f>
        <v>19.711425278145587</v>
      </c>
      <c r="C33" s="3">
        <f t="shared" ref="C33:E33" si="8">AVERAGE(C29:C32)</f>
        <v>0.85802210305942284</v>
      </c>
      <c r="D33" s="3">
        <f t="shared" si="8"/>
        <v>0.46961932809266504</v>
      </c>
      <c r="E33" s="3">
        <f t="shared" si="8"/>
        <v>0.73509990565540262</v>
      </c>
      <c r="F33" s="3"/>
      <c r="G33" s="2"/>
      <c r="H33" s="1"/>
      <c r="I33" s="1"/>
      <c r="J33" s="1"/>
      <c r="K33" s="1"/>
      <c r="L33" s="1"/>
      <c r="M33" s="1"/>
    </row>
    <row r="34" spans="1:13" x14ac:dyDescent="0.2">
      <c r="A34" s="2" t="s">
        <v>14</v>
      </c>
      <c r="B34" s="2">
        <f>STDEV(B29:B32)</f>
        <v>1.6272334481582738</v>
      </c>
      <c r="C34" s="2">
        <f t="shared" ref="C34:E34" si="9">STDEV(C29:C32)</f>
        <v>0.2503577020563264</v>
      </c>
      <c r="D34" s="2">
        <f t="shared" si="9"/>
        <v>1.3256235759577715E-2</v>
      </c>
      <c r="E34" s="2">
        <f t="shared" si="9"/>
        <v>0.18323423312251233</v>
      </c>
      <c r="F34" s="2"/>
      <c r="G34" s="2"/>
      <c r="H34" s="1"/>
      <c r="I34" s="1"/>
      <c r="J34" s="1"/>
      <c r="K34" s="1"/>
      <c r="L34" s="1"/>
      <c r="M34" s="1"/>
    </row>
    <row r="35" spans="1:13" x14ac:dyDescent="0.2">
      <c r="A35" s="1"/>
      <c r="B35" s="2"/>
      <c r="C35" s="2"/>
      <c r="D35" s="1"/>
      <c r="E35" s="1"/>
      <c r="F35" s="1"/>
      <c r="G35" s="2"/>
      <c r="H35" s="1"/>
      <c r="I35" s="1"/>
      <c r="J35" s="1"/>
      <c r="K35" s="1"/>
      <c r="L35" s="1"/>
      <c r="M35" s="1"/>
    </row>
    <row r="36" spans="1:13" x14ac:dyDescent="0.2">
      <c r="A36" s="1"/>
      <c r="B36" s="2"/>
      <c r="C36" s="1"/>
      <c r="D36" s="1"/>
      <c r="E36" s="1"/>
      <c r="F36" s="1"/>
      <c r="G36" s="2"/>
      <c r="H36" s="1"/>
      <c r="I36" s="1"/>
      <c r="J36" s="1"/>
      <c r="K36" s="1"/>
      <c r="L36" s="1"/>
      <c r="M36" s="1"/>
    </row>
    <row r="37" spans="1:13" x14ac:dyDescent="0.2">
      <c r="A37" s="3" t="s">
        <v>7</v>
      </c>
      <c r="B37" s="2">
        <v>2332.7576923076922</v>
      </c>
      <c r="C37" s="2">
        <v>133.48412698412699</v>
      </c>
      <c r="D37" s="2">
        <v>84.834710743801651</v>
      </c>
      <c r="E37" s="2">
        <v>151.97200000000001</v>
      </c>
      <c r="F37" s="2"/>
      <c r="G37" s="2"/>
      <c r="H37" s="1"/>
      <c r="I37" s="1"/>
      <c r="J37" s="1"/>
      <c r="K37" s="1"/>
      <c r="L37" s="1"/>
      <c r="M37" s="1"/>
    </row>
    <row r="38" spans="1:13" x14ac:dyDescent="0.2">
      <c r="A38" s="2"/>
      <c r="B38" s="2">
        <v>2551.1892744479496</v>
      </c>
      <c r="C38" s="2">
        <v>126.87452471482889</v>
      </c>
      <c r="D38" s="2">
        <v>97.445497630331758</v>
      </c>
      <c r="E38" s="2">
        <v>122.44</v>
      </c>
      <c r="F38" s="2"/>
      <c r="G38" s="2"/>
      <c r="H38" s="1"/>
      <c r="I38" s="1"/>
      <c r="J38" s="1"/>
      <c r="K38" s="1"/>
      <c r="L38" s="1"/>
      <c r="M38" s="1"/>
    </row>
    <row r="39" spans="1:13" x14ac:dyDescent="0.2">
      <c r="A39" s="2"/>
      <c r="B39" s="2">
        <v>3178.5104895104896</v>
      </c>
      <c r="C39" s="2">
        <v>148.47967479674799</v>
      </c>
      <c r="D39" s="2">
        <v>82.983471074380176</v>
      </c>
      <c r="E39" s="2">
        <v>127.31095406360426</v>
      </c>
      <c r="F39" s="2"/>
      <c r="G39" s="2"/>
      <c r="H39" s="1"/>
      <c r="I39" s="1"/>
      <c r="J39" s="1"/>
      <c r="K39" s="1"/>
      <c r="L39" s="1"/>
      <c r="M39" s="1"/>
    </row>
    <row r="40" spans="1:13" x14ac:dyDescent="0.2">
      <c r="A40" s="2"/>
      <c r="B40" s="1">
        <v>2661.5777777777776</v>
      </c>
      <c r="C40" s="2">
        <v>87.714285714285708</v>
      </c>
      <c r="D40" s="2">
        <v>84.792828685258968</v>
      </c>
      <c r="E40" s="2">
        <v>128.664092664093</v>
      </c>
      <c r="F40" s="2"/>
      <c r="G40" s="2"/>
      <c r="H40" s="1"/>
      <c r="I40" s="1"/>
      <c r="J40" s="1"/>
      <c r="K40" s="1"/>
      <c r="L40" s="1"/>
      <c r="M40" s="1"/>
    </row>
    <row r="41" spans="1:13" x14ac:dyDescent="0.2">
      <c r="A41" s="2" t="s">
        <v>1</v>
      </c>
      <c r="B41" s="2">
        <f>AVERAGE(B37:B40)</f>
        <v>2681.0088085109774</v>
      </c>
      <c r="C41" s="2">
        <f t="shared" ref="C41:E41" si="10">AVERAGE(C37:C40)</f>
        <v>124.1381530524974</v>
      </c>
      <c r="D41" s="2">
        <f t="shared" si="10"/>
        <v>87.514127033443145</v>
      </c>
      <c r="E41" s="2">
        <f t="shared" si="10"/>
        <v>132.59676168192431</v>
      </c>
      <c r="F41" s="2"/>
      <c r="G41" s="2"/>
      <c r="H41" s="2"/>
      <c r="I41" s="2"/>
      <c r="J41" s="2"/>
      <c r="K41" s="1"/>
      <c r="L41" s="1"/>
      <c r="M41" s="1"/>
    </row>
    <row r="42" spans="1:13" x14ac:dyDescent="0.2">
      <c r="A42" s="2" t="s">
        <v>14</v>
      </c>
      <c r="B42" s="2">
        <f>STDEV(B37:B40)</f>
        <v>358.70946410424813</v>
      </c>
      <c r="C42" s="2">
        <f t="shared" ref="C42:E42" si="11">STDEV(C37:C40)</f>
        <v>25.910375986610582</v>
      </c>
      <c r="D42" s="2">
        <f t="shared" si="11"/>
        <v>6.676917994233631</v>
      </c>
      <c r="E42" s="2">
        <f t="shared" si="11"/>
        <v>13.190467713811811</v>
      </c>
      <c r="F42" s="2"/>
      <c r="G42" s="2"/>
      <c r="H42" s="2"/>
      <c r="I42" s="2"/>
      <c r="J42" s="2"/>
      <c r="K42" s="1"/>
      <c r="L42" s="1"/>
      <c r="M42" s="1"/>
    </row>
    <row r="43" spans="1:13" x14ac:dyDescent="0.2">
      <c r="A43" s="2"/>
      <c r="B43" s="1"/>
      <c r="C43" s="1"/>
      <c r="D43" s="1"/>
      <c r="E43" s="1"/>
      <c r="F43" s="1"/>
      <c r="G43" s="2"/>
      <c r="H43" s="2"/>
      <c r="I43" s="2"/>
      <c r="J43" s="2"/>
      <c r="K43" s="1"/>
      <c r="L43" s="1"/>
      <c r="M43" s="1"/>
    </row>
    <row r="44" spans="1:13" x14ac:dyDescent="0.2">
      <c r="A44" s="2"/>
      <c r="B44" s="1"/>
      <c r="C44" s="1"/>
      <c r="D44" s="1"/>
      <c r="E44" s="1"/>
      <c r="F44" s="1"/>
      <c r="G44" s="2"/>
      <c r="H44" s="2"/>
      <c r="I44" s="2"/>
      <c r="J44" s="2"/>
      <c r="K44" s="1"/>
      <c r="L44" s="1"/>
      <c r="M44" s="1"/>
    </row>
    <row r="45" spans="1:13" x14ac:dyDescent="0.2">
      <c r="A45" s="2" t="s">
        <v>15</v>
      </c>
      <c r="B45" s="2">
        <f t="shared" ref="B45:E48" si="12">B37*100/16845</f>
        <v>13.848368609722126</v>
      </c>
      <c r="C45" s="2">
        <f t="shared" si="12"/>
        <v>0.79242580578288513</v>
      </c>
      <c r="D45" s="2">
        <f t="shared" si="12"/>
        <v>0.50361953543366955</v>
      </c>
      <c r="E45" s="2">
        <f t="shared" si="12"/>
        <v>0.9021786880379935</v>
      </c>
      <c r="F45" s="2"/>
      <c r="G45" s="2"/>
      <c r="H45" s="2"/>
      <c r="I45" s="2"/>
      <c r="J45" s="2"/>
      <c r="K45" s="1"/>
      <c r="L45" s="1"/>
      <c r="M45" s="1"/>
    </row>
    <row r="46" spans="1:13" x14ac:dyDescent="0.2">
      <c r="A46" s="2"/>
      <c r="B46" s="2">
        <f t="shared" si="12"/>
        <v>15.145083255850102</v>
      </c>
      <c r="C46" s="2">
        <f t="shared" si="12"/>
        <v>0.75318803630055742</v>
      </c>
      <c r="D46" s="2">
        <f t="shared" si="12"/>
        <v>0.57848321537745184</v>
      </c>
      <c r="E46" s="2">
        <f t="shared" si="12"/>
        <v>0.72686257049569603</v>
      </c>
      <c r="F46" s="2"/>
      <c r="G46" s="2"/>
      <c r="H46" s="2"/>
      <c r="I46" s="2"/>
      <c r="J46" s="2"/>
      <c r="K46" s="1"/>
      <c r="L46" s="1"/>
      <c r="M46" s="1"/>
    </row>
    <row r="47" spans="1:13" x14ac:dyDescent="0.2">
      <c r="A47" s="2"/>
      <c r="B47" s="2">
        <f t="shared" si="12"/>
        <v>18.86916289409611</v>
      </c>
      <c r="C47" s="2">
        <f t="shared" si="12"/>
        <v>0.88144657047639052</v>
      </c>
      <c r="D47" s="2">
        <f t="shared" si="12"/>
        <v>0.49262968877637386</v>
      </c>
      <c r="E47" s="2">
        <f t="shared" si="12"/>
        <v>0.75577889025588751</v>
      </c>
      <c r="F47" s="2"/>
      <c r="G47" s="2"/>
      <c r="H47" s="2"/>
      <c r="I47" s="2"/>
      <c r="J47" s="2"/>
      <c r="K47" s="1"/>
      <c r="L47" s="1"/>
      <c r="M47" s="1"/>
    </row>
    <row r="48" spans="1:13" x14ac:dyDescent="0.2">
      <c r="A48" s="2"/>
      <c r="B48" s="2">
        <f t="shared" si="12"/>
        <v>15.800402361399689</v>
      </c>
      <c r="C48" s="2">
        <f t="shared" si="12"/>
        <v>0.52071407369715472</v>
      </c>
      <c r="D48" s="2">
        <f t="shared" si="12"/>
        <v>0.50337090344469559</v>
      </c>
      <c r="E48" s="2">
        <f t="shared" si="12"/>
        <v>0.76381177004507572</v>
      </c>
      <c r="F48" s="2"/>
      <c r="G48" s="2"/>
      <c r="H48" s="2"/>
      <c r="I48" s="2"/>
      <c r="J48" s="2"/>
      <c r="K48" s="1"/>
      <c r="L48" s="1"/>
      <c r="M48" s="1"/>
    </row>
    <row r="49" spans="1:13" x14ac:dyDescent="0.2">
      <c r="A49" s="2" t="s">
        <v>1</v>
      </c>
      <c r="B49" s="3">
        <f>AVERAGE(B45:B48)</f>
        <v>15.915754280267006</v>
      </c>
      <c r="C49" s="3">
        <f t="shared" ref="C49:E49" si="13">AVERAGE(C45:C48)</f>
        <v>0.73694362156424686</v>
      </c>
      <c r="D49" s="3">
        <f t="shared" si="13"/>
        <v>0.51952583575804767</v>
      </c>
      <c r="E49" s="3">
        <f t="shared" si="13"/>
        <v>0.78715797970866319</v>
      </c>
      <c r="F49" s="3"/>
      <c r="G49" s="2"/>
      <c r="H49" s="2"/>
      <c r="I49" s="2"/>
      <c r="J49" s="2"/>
      <c r="K49" s="1"/>
      <c r="L49" s="1"/>
      <c r="M49" s="1"/>
    </row>
    <row r="50" spans="1:13" x14ac:dyDescent="0.2">
      <c r="A50" s="2" t="s">
        <v>14</v>
      </c>
      <c r="B50" s="2">
        <f>STDEV(B45:B48)</f>
        <v>2.1294714402151853</v>
      </c>
      <c r="C50" s="2">
        <f t="shared" ref="C50:E50" si="14">STDEV(C45:C48)</f>
        <v>0.15381642022327499</v>
      </c>
      <c r="D50" s="2">
        <f t="shared" si="14"/>
        <v>3.963738791471437E-2</v>
      </c>
      <c r="E50" s="2">
        <f t="shared" si="14"/>
        <v>7.8304943388612713E-2</v>
      </c>
      <c r="F50" s="2"/>
      <c r="G50" s="2"/>
      <c r="H50" s="2"/>
      <c r="I50" s="2"/>
      <c r="J50" s="2"/>
      <c r="K50" s="1"/>
      <c r="L50" s="1"/>
      <c r="M50" s="1"/>
    </row>
    <row r="51" spans="1:13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1"/>
      <c r="L51" s="1"/>
      <c r="M51" s="1"/>
    </row>
    <row r="52" spans="1:13" x14ac:dyDescent="0.2">
      <c r="A52" s="1"/>
      <c r="B52" s="1"/>
      <c r="C52" s="1"/>
      <c r="D52" s="1"/>
      <c r="E52" s="1"/>
      <c r="F52" s="1"/>
      <c r="G52" s="2"/>
      <c r="H52" s="1"/>
      <c r="I52" s="1"/>
      <c r="J52" s="1"/>
      <c r="K52" s="1"/>
      <c r="L52" s="1"/>
      <c r="M52" s="1"/>
    </row>
    <row r="53" spans="1:13" x14ac:dyDescent="0.2">
      <c r="A53" s="3" t="s">
        <v>10</v>
      </c>
      <c r="B53" s="2">
        <v>382.57761732851981</v>
      </c>
      <c r="C53" s="2">
        <v>136.44160583941604</v>
      </c>
      <c r="D53" s="2">
        <v>84.050387596899228</v>
      </c>
      <c r="E53" s="2">
        <v>127.68085106382981</v>
      </c>
      <c r="F53" s="2"/>
      <c r="G53" s="2"/>
      <c r="H53" s="1"/>
      <c r="I53" s="1"/>
      <c r="J53" s="1"/>
      <c r="K53" s="1"/>
      <c r="L53" s="1"/>
      <c r="M53" s="1"/>
    </row>
    <row r="54" spans="1:13" x14ac:dyDescent="0.2">
      <c r="A54" s="2"/>
      <c r="B54" s="2">
        <v>450.15750915750914</v>
      </c>
      <c r="C54" s="2">
        <v>134.07849829351537</v>
      </c>
      <c r="D54" s="2">
        <v>80.290566037735843</v>
      </c>
      <c r="E54" s="2">
        <v>130.68145161290323</v>
      </c>
      <c r="F54" s="2"/>
      <c r="G54" s="2"/>
      <c r="H54" s="1"/>
      <c r="I54" s="1"/>
      <c r="J54" s="1"/>
      <c r="K54" s="1"/>
      <c r="L54" s="1"/>
      <c r="M54" s="1"/>
    </row>
    <row r="55" spans="1:13" x14ac:dyDescent="0.2">
      <c r="A55" s="2"/>
      <c r="B55" s="2">
        <v>443.21863799283153</v>
      </c>
      <c r="C55" s="2">
        <v>150.98814229249012</v>
      </c>
      <c r="D55" s="2">
        <v>76.152985074626869</v>
      </c>
      <c r="E55" s="2">
        <v>96.430034129692842</v>
      </c>
      <c r="F55" s="2"/>
      <c r="G55" s="2"/>
      <c r="H55" s="1"/>
      <c r="I55" s="1"/>
      <c r="J55" s="1"/>
      <c r="K55" s="1"/>
      <c r="L55" s="1"/>
      <c r="M55" s="1"/>
    </row>
    <row r="56" spans="1:13" x14ac:dyDescent="0.2">
      <c r="A56" s="2"/>
      <c r="B56" s="2">
        <v>376.6974169741697</v>
      </c>
      <c r="C56" s="2">
        <v>152.7215189873418</v>
      </c>
      <c r="D56" s="2">
        <v>79.436781609195407</v>
      </c>
      <c r="E56" s="2">
        <v>120.44999999999999</v>
      </c>
      <c r="F56" s="2"/>
      <c r="G56" s="2"/>
      <c r="H56" s="1"/>
      <c r="I56" s="1"/>
      <c r="J56" s="1"/>
      <c r="K56" s="1"/>
      <c r="L56" s="1"/>
      <c r="M56" s="1"/>
    </row>
    <row r="57" spans="1:13" x14ac:dyDescent="0.2">
      <c r="A57" s="2" t="s">
        <v>1</v>
      </c>
      <c r="B57" s="2">
        <f>AVERAGE(B53:B56)</f>
        <v>413.1627953632576</v>
      </c>
      <c r="C57" s="2">
        <f t="shared" ref="C57:E57" si="15">AVERAGE(C53:C56)</f>
        <v>143.55744135319082</v>
      </c>
      <c r="D57" s="2">
        <f t="shared" si="15"/>
        <v>79.98268007961434</v>
      </c>
      <c r="E57" s="2">
        <f t="shared" si="15"/>
        <v>118.81058420160647</v>
      </c>
      <c r="F57" s="2"/>
      <c r="G57" s="2"/>
      <c r="H57" s="1"/>
      <c r="I57" s="1"/>
      <c r="J57" s="1"/>
      <c r="K57" s="1"/>
      <c r="L57" s="1"/>
      <c r="M57" s="1"/>
    </row>
    <row r="58" spans="1:13" x14ac:dyDescent="0.2">
      <c r="A58" s="2" t="s">
        <v>14</v>
      </c>
      <c r="B58" s="2">
        <f>STDEV(B53:B56)</f>
        <v>38.889327847831062</v>
      </c>
      <c r="C58" s="2">
        <f t="shared" ref="C58:E58" si="16">STDEV(C53:C56)</f>
        <v>9.6554149215473473</v>
      </c>
      <c r="D58" s="2">
        <f t="shared" si="16"/>
        <v>3.2457976513545477</v>
      </c>
      <c r="E58" s="2">
        <f t="shared" si="16"/>
        <v>15.526062314541743</v>
      </c>
      <c r="F58" s="2"/>
      <c r="G58" s="2"/>
      <c r="H58" s="1"/>
      <c r="I58" s="1"/>
      <c r="J58" s="1"/>
      <c r="K58" s="1"/>
      <c r="L58" s="1"/>
      <c r="M58" s="1"/>
    </row>
    <row r="59" spans="1:13" x14ac:dyDescent="0.2">
      <c r="A59" s="2"/>
      <c r="B59" s="1"/>
      <c r="C59" s="1"/>
      <c r="D59" s="1"/>
      <c r="E59" s="1"/>
      <c r="F59" s="1"/>
      <c r="G59" s="2"/>
      <c r="H59" s="1"/>
      <c r="I59" s="2"/>
      <c r="J59" s="2"/>
      <c r="K59" s="1"/>
      <c r="L59" s="1"/>
      <c r="M59" s="1"/>
    </row>
    <row r="60" spans="1:13" x14ac:dyDescent="0.2">
      <c r="A60" s="2"/>
      <c r="B60" s="1"/>
      <c r="C60" s="1"/>
      <c r="D60" s="1"/>
      <c r="E60" s="1"/>
      <c r="F60" s="1"/>
      <c r="G60" s="2"/>
      <c r="H60" s="1"/>
      <c r="I60" s="1"/>
      <c r="J60" s="1"/>
      <c r="K60" s="1"/>
      <c r="L60" s="1"/>
      <c r="M60" s="1"/>
    </row>
    <row r="61" spans="1:13" x14ac:dyDescent="0.2">
      <c r="A61" s="2" t="s">
        <v>15</v>
      </c>
      <c r="B61" s="2">
        <f t="shared" ref="B61:E64" si="17">B53*100/16845</f>
        <v>2.2711642465332131</v>
      </c>
      <c r="C61" s="2">
        <f t="shared" si="17"/>
        <v>0.80998281887453871</v>
      </c>
      <c r="D61" s="2">
        <f t="shared" si="17"/>
        <v>0.49896341701928904</v>
      </c>
      <c r="E61" s="2">
        <f t="shared" si="17"/>
        <v>0.75797477627681697</v>
      </c>
      <c r="F61" s="2"/>
      <c r="G61" s="2"/>
      <c r="H61" s="1"/>
      <c r="I61" s="1"/>
      <c r="J61" s="1"/>
      <c r="K61" s="1"/>
      <c r="L61" s="1"/>
      <c r="M61" s="1"/>
    </row>
    <row r="62" spans="1:13" x14ac:dyDescent="0.2">
      <c r="A62" s="2"/>
      <c r="B62" s="2">
        <f t="shared" si="17"/>
        <v>2.6723509003117192</v>
      </c>
      <c r="C62" s="2">
        <f t="shared" si="17"/>
        <v>0.79595427897604853</v>
      </c>
      <c r="D62" s="2">
        <f t="shared" si="17"/>
        <v>0.47664331277967259</v>
      </c>
      <c r="E62" s="2">
        <f t="shared" si="17"/>
        <v>0.77578778042685215</v>
      </c>
      <c r="F62" s="2"/>
      <c r="G62" s="2"/>
      <c r="H62" s="1"/>
      <c r="I62" s="1"/>
      <c r="J62" s="1"/>
      <c r="K62" s="1"/>
      <c r="L62" s="1"/>
      <c r="M62" s="1"/>
    </row>
    <row r="63" spans="1:13" x14ac:dyDescent="0.2">
      <c r="A63" s="2"/>
      <c r="B63" s="2">
        <f t="shared" si="17"/>
        <v>2.6311584327268123</v>
      </c>
      <c r="C63" s="2">
        <f t="shared" si="17"/>
        <v>0.89633803676159174</v>
      </c>
      <c r="D63" s="2">
        <f t="shared" si="17"/>
        <v>0.45208064751930466</v>
      </c>
      <c r="E63" s="2">
        <f t="shared" si="17"/>
        <v>0.57245493695276251</v>
      </c>
      <c r="F63" s="2"/>
      <c r="G63" s="2"/>
      <c r="H63" s="1"/>
      <c r="I63" s="1"/>
      <c r="J63" s="1"/>
      <c r="K63" s="1"/>
      <c r="L63" s="1"/>
      <c r="M63" s="1"/>
    </row>
    <row r="64" spans="1:13" x14ac:dyDescent="0.2">
      <c r="A64" s="2"/>
      <c r="B64" s="2">
        <f t="shared" si="17"/>
        <v>2.2362565566884518</v>
      </c>
      <c r="C64" s="2">
        <f t="shared" si="17"/>
        <v>0.90662819226679603</v>
      </c>
      <c r="D64" s="2">
        <f t="shared" si="17"/>
        <v>0.47157483887916535</v>
      </c>
      <c r="E64" s="2">
        <f t="shared" si="17"/>
        <v>0.71504897595725725</v>
      </c>
      <c r="F64" s="2"/>
      <c r="G64" s="2"/>
      <c r="H64" s="1"/>
      <c r="I64" s="1"/>
      <c r="J64" s="1"/>
      <c r="K64" s="1"/>
      <c r="L64" s="1"/>
      <c r="M64" s="1"/>
    </row>
    <row r="65" spans="1:13" x14ac:dyDescent="0.2">
      <c r="A65" s="2" t="s">
        <v>1</v>
      </c>
      <c r="B65" s="3">
        <f>AVERAGE(B61:B64)</f>
        <v>2.4527325340650492</v>
      </c>
      <c r="C65" s="3">
        <f t="shared" ref="C65:E65" si="18">AVERAGE(C61:C64)</f>
        <v>0.85222583171974375</v>
      </c>
      <c r="D65" s="3">
        <f t="shared" si="18"/>
        <v>0.47481555404935794</v>
      </c>
      <c r="E65" s="3">
        <f t="shared" si="18"/>
        <v>0.70531661740342222</v>
      </c>
      <c r="F65" s="3"/>
      <c r="G65" s="2"/>
      <c r="H65" s="1"/>
      <c r="I65" s="1"/>
      <c r="J65" s="1"/>
      <c r="K65" s="1"/>
      <c r="L65" s="1"/>
      <c r="M65" s="1"/>
    </row>
    <row r="66" spans="1:13" x14ac:dyDescent="0.2">
      <c r="A66" s="2" t="s">
        <v>14</v>
      </c>
      <c r="B66" s="1">
        <f>STDEV(B61:B64)</f>
        <v>0.23086570405361267</v>
      </c>
      <c r="C66" s="1">
        <f t="shared" ref="C66:E66" si="19">STDEV(C61:C64)</f>
        <v>5.7319174363593607E-2</v>
      </c>
      <c r="D66" s="1">
        <f t="shared" si="19"/>
        <v>1.9268611762271015E-2</v>
      </c>
      <c r="E66" s="1">
        <f t="shared" si="19"/>
        <v>9.2170153247502135E-2</v>
      </c>
      <c r="F66" s="1"/>
      <c r="G66" s="2"/>
      <c r="H66" s="1"/>
      <c r="I66" s="1"/>
      <c r="J66" s="1"/>
      <c r="K66" s="1"/>
      <c r="L66" s="1"/>
      <c r="M66" s="1"/>
    </row>
    <row r="67" spans="1:13" x14ac:dyDescent="0.2">
      <c r="A67" s="1"/>
      <c r="B67" s="1"/>
      <c r="C67" s="1"/>
      <c r="D67" s="1"/>
      <c r="E67" s="1"/>
      <c r="F67" s="1"/>
      <c r="G67" s="2"/>
      <c r="H67" s="1"/>
      <c r="I67" s="1"/>
      <c r="J67" s="1"/>
      <c r="K67" s="1"/>
      <c r="L67" s="1"/>
      <c r="M67" s="1"/>
    </row>
    <row r="68" spans="1:13" x14ac:dyDescent="0.2">
      <c r="A68" s="1"/>
      <c r="B68" s="1"/>
      <c r="C68" s="1"/>
      <c r="D68" s="1"/>
      <c r="E68" s="1"/>
      <c r="F68" s="1"/>
      <c r="G68" s="2"/>
      <c r="H68" s="2"/>
      <c r="I68" s="2"/>
      <c r="J68" s="2"/>
      <c r="K68" s="1"/>
      <c r="L68" s="1"/>
      <c r="M68" s="1"/>
    </row>
    <row r="69" spans="1:13" x14ac:dyDescent="0.2">
      <c r="A69" s="3" t="s">
        <v>12</v>
      </c>
      <c r="B69" s="2">
        <v>269.09523809523813</v>
      </c>
      <c r="C69" s="2">
        <v>224.66810344827584</v>
      </c>
      <c r="D69" s="2">
        <v>75.104166666666671</v>
      </c>
      <c r="E69" s="2">
        <v>134.64313725490194</v>
      </c>
      <c r="F69" s="2"/>
      <c r="G69" s="2"/>
      <c r="H69" s="2"/>
      <c r="I69" s="2"/>
      <c r="J69" s="2"/>
      <c r="K69" s="1"/>
      <c r="L69" s="1"/>
      <c r="M69" s="1"/>
    </row>
    <row r="70" spans="1:13" x14ac:dyDescent="0.2">
      <c r="A70" s="2"/>
      <c r="B70" s="2">
        <v>300.1767068273092</v>
      </c>
      <c r="C70" s="2">
        <v>192.98490566037734</v>
      </c>
      <c r="D70" s="2">
        <v>76.595833333333346</v>
      </c>
      <c r="E70" s="2">
        <v>112.4</v>
      </c>
      <c r="F70" s="2"/>
      <c r="G70" s="2"/>
      <c r="H70" s="2"/>
      <c r="I70" s="2"/>
      <c r="J70" s="2"/>
      <c r="K70" s="1"/>
      <c r="L70" s="1"/>
      <c r="M70" s="1"/>
    </row>
    <row r="71" spans="1:13" x14ac:dyDescent="0.2">
      <c r="A71" s="2"/>
      <c r="B71" s="2">
        <v>307.07630522088351</v>
      </c>
      <c r="C71" s="2">
        <v>191.22710622710622</v>
      </c>
      <c r="D71" s="2">
        <v>75.207692307692312</v>
      </c>
      <c r="E71" s="2">
        <v>145.00403225806451</v>
      </c>
      <c r="F71" s="2"/>
      <c r="G71" s="2"/>
      <c r="H71" s="2"/>
      <c r="I71" s="2"/>
      <c r="J71" s="2"/>
      <c r="K71" s="1"/>
      <c r="L71" s="1"/>
      <c r="M71" s="1"/>
    </row>
    <row r="72" spans="1:13" x14ac:dyDescent="0.2">
      <c r="A72" s="2"/>
      <c r="B72" s="2"/>
      <c r="C72" s="2">
        <v>179.10035842293905</v>
      </c>
      <c r="D72" s="2">
        <v>90.165853658536591</v>
      </c>
      <c r="E72" s="2">
        <v>98.650306748466264</v>
      </c>
      <c r="F72" s="2"/>
      <c r="G72" s="2"/>
      <c r="H72" s="2"/>
      <c r="I72" s="2"/>
      <c r="J72" s="2"/>
      <c r="K72" s="1"/>
      <c r="L72" s="1"/>
      <c r="M72" s="1"/>
    </row>
    <row r="73" spans="1:13" x14ac:dyDescent="0.2">
      <c r="A73" s="2" t="s">
        <v>1</v>
      </c>
      <c r="B73" s="2">
        <f>AVERAGE(B69:B71)</f>
        <v>292.11608338114365</v>
      </c>
      <c r="C73" s="2">
        <f>AVERAGE(C69:C72)</f>
        <v>196.99511843967463</v>
      </c>
      <c r="D73" s="2">
        <f t="shared" ref="D73:E73" si="20">AVERAGE(D69:D72)</f>
        <v>79.268386491557237</v>
      </c>
      <c r="E73" s="2">
        <f t="shared" si="20"/>
        <v>122.67436906535818</v>
      </c>
      <c r="F73" s="2"/>
      <c r="G73" s="2"/>
      <c r="H73" s="2"/>
      <c r="I73" s="2"/>
      <c r="J73" s="2"/>
      <c r="K73" s="1"/>
      <c r="L73" s="1"/>
      <c r="M73" s="1"/>
    </row>
    <row r="74" spans="1:13" x14ac:dyDescent="0.2">
      <c r="A74" s="2" t="s">
        <v>14</v>
      </c>
      <c r="B74" s="2">
        <f>STDEV(B69:B72)</f>
        <v>20.232908904958546</v>
      </c>
      <c r="C74" s="2">
        <f t="shared" ref="C74:E74" si="21">STDEV(C69:C72)</f>
        <v>19.453948243329283</v>
      </c>
      <c r="D74" s="2">
        <f t="shared" si="21"/>
        <v>7.2967411685813914</v>
      </c>
      <c r="E74" s="2">
        <f t="shared" si="21"/>
        <v>21.01256370342788</v>
      </c>
      <c r="F74" s="2"/>
      <c r="G74" s="2"/>
      <c r="H74" s="2"/>
      <c r="I74" s="2"/>
      <c r="J74" s="2"/>
      <c r="K74" s="2"/>
      <c r="L74" s="2"/>
      <c r="M74" s="2"/>
    </row>
    <row r="75" spans="1:13" x14ac:dyDescent="0.2">
      <c r="A75" s="2"/>
      <c r="B75" s="1"/>
      <c r="C75" s="1"/>
      <c r="D75" s="1"/>
      <c r="E75" s="1"/>
      <c r="F75" s="1"/>
      <c r="G75" s="2"/>
      <c r="H75" s="2"/>
      <c r="I75" s="2"/>
      <c r="J75" s="2"/>
      <c r="K75" s="1"/>
      <c r="L75" s="1"/>
      <c r="M75" s="1"/>
    </row>
    <row r="76" spans="1:13" x14ac:dyDescent="0.2">
      <c r="A76" s="2"/>
      <c r="B76" s="1"/>
      <c r="C76" s="1"/>
      <c r="D76" s="1"/>
      <c r="E76" s="1"/>
      <c r="F76" s="1"/>
      <c r="G76" s="2"/>
      <c r="H76" s="2"/>
      <c r="I76" s="2"/>
      <c r="J76" s="2"/>
      <c r="K76" s="1"/>
      <c r="L76" s="1"/>
      <c r="M76" s="1"/>
    </row>
    <row r="77" spans="1:13" x14ac:dyDescent="0.2">
      <c r="A77" s="2" t="s">
        <v>15</v>
      </c>
      <c r="B77" s="1">
        <f t="shared" ref="B77:E79" si="22">B69*100/16845</f>
        <v>1.5974784095888284</v>
      </c>
      <c r="C77" s="1">
        <f t="shared" si="22"/>
        <v>1.3337376280693134</v>
      </c>
      <c r="D77" s="1">
        <f t="shared" si="22"/>
        <v>0.44585435836548926</v>
      </c>
      <c r="E77" s="1">
        <f t="shared" si="22"/>
        <v>0.79930624668983041</v>
      </c>
      <c r="F77" s="1"/>
      <c r="G77" s="2"/>
      <c r="H77" s="2"/>
      <c r="I77" s="2"/>
      <c r="J77" s="2"/>
      <c r="K77" s="1"/>
      <c r="L77" s="1"/>
      <c r="M77" s="1"/>
    </row>
    <row r="78" spans="1:13" x14ac:dyDescent="0.2">
      <c r="A78" s="2"/>
      <c r="B78" s="1">
        <f t="shared" si="22"/>
        <v>1.7819929167545812</v>
      </c>
      <c r="C78" s="1">
        <f t="shared" si="22"/>
        <v>1.1456509685982625</v>
      </c>
      <c r="D78" s="1">
        <f t="shared" si="22"/>
        <v>0.45470960720292875</v>
      </c>
      <c r="E78" s="1">
        <f t="shared" si="22"/>
        <v>0.66726031463342239</v>
      </c>
      <c r="F78" s="1"/>
      <c r="G78" s="2"/>
      <c r="H78" s="2"/>
      <c r="I78" s="2"/>
      <c r="J78" s="2"/>
      <c r="K78" s="1"/>
      <c r="L78" s="1"/>
      <c r="M78" s="1"/>
    </row>
    <row r="79" spans="1:13" x14ac:dyDescent="0.2">
      <c r="A79" s="2"/>
      <c r="B79" s="1">
        <f t="shared" si="22"/>
        <v>1.822952242332345</v>
      </c>
      <c r="C79" s="1">
        <f t="shared" si="22"/>
        <v>1.1352158280030051</v>
      </c>
      <c r="D79" s="1">
        <f t="shared" si="22"/>
        <v>0.44646893622850886</v>
      </c>
      <c r="E79" s="1">
        <f t="shared" si="22"/>
        <v>0.86081348921379941</v>
      </c>
      <c r="F79" s="1"/>
      <c r="G79" s="2"/>
      <c r="H79" s="2"/>
      <c r="I79" s="2"/>
      <c r="J79" s="2"/>
      <c r="K79" s="1"/>
      <c r="L79" s="1"/>
      <c r="M79" s="1"/>
    </row>
    <row r="80" spans="1:13" x14ac:dyDescent="0.2">
      <c r="A80" s="2"/>
      <c r="B80" s="1"/>
      <c r="C80" s="1">
        <f>C72*100/16845</f>
        <v>1.0632256362299737</v>
      </c>
      <c r="D80" s="1">
        <f>D72*100/16845</f>
        <v>0.53526775695183493</v>
      </c>
      <c r="E80" s="1">
        <f>E72*100/16845</f>
        <v>0.58563554021054476</v>
      </c>
      <c r="F80" s="1"/>
      <c r="G80" s="2"/>
      <c r="H80" s="2"/>
      <c r="I80" s="2"/>
      <c r="J80" s="2"/>
      <c r="K80" s="1"/>
      <c r="L80" s="1"/>
      <c r="M80" s="1"/>
    </row>
    <row r="81" spans="1:13" x14ac:dyDescent="0.2">
      <c r="A81" s="2" t="s">
        <v>1</v>
      </c>
      <c r="B81" s="4">
        <f>AVERAGE(B77:B80)</f>
        <v>1.734141189558585</v>
      </c>
      <c r="C81" s="4">
        <f t="shared" ref="C81:E81" si="23">AVERAGE(C77:C80)</f>
        <v>1.1694575152251387</v>
      </c>
      <c r="D81" s="4">
        <f t="shared" si="23"/>
        <v>0.47057516468719046</v>
      </c>
      <c r="E81" s="4">
        <f t="shared" si="23"/>
        <v>0.72825389768689919</v>
      </c>
      <c r="F81" s="4"/>
      <c r="G81" s="2"/>
      <c r="H81" s="2"/>
      <c r="I81" s="2"/>
      <c r="J81" s="2"/>
      <c r="K81" s="1"/>
      <c r="L81" s="1"/>
      <c r="M81" s="1"/>
    </row>
    <row r="82" spans="1:13" x14ac:dyDescent="0.2">
      <c r="A82" s="2" t="s">
        <v>14</v>
      </c>
      <c r="B82" s="1">
        <f>STDEV(B77:B80)</f>
        <v>0.12011225232982216</v>
      </c>
      <c r="C82" s="1">
        <f t="shared" ref="C82:E82" si="24">STDEV(C77:C80)</f>
        <v>0.11548796820023319</v>
      </c>
      <c r="D82" s="1">
        <f t="shared" si="24"/>
        <v>4.3316955586710552E-2</v>
      </c>
      <c r="E82" s="1">
        <f t="shared" si="24"/>
        <v>0.12474065718864906</v>
      </c>
      <c r="F82" s="1"/>
      <c r="G82" s="2"/>
      <c r="H82" s="2"/>
      <c r="I82" s="2"/>
      <c r="J82" s="2"/>
      <c r="K82" s="1"/>
      <c r="L82" s="1"/>
      <c r="M82" s="1"/>
    </row>
    <row r="83" spans="1:13" x14ac:dyDescent="0.2">
      <c r="A83" s="1"/>
      <c r="B83" s="1"/>
      <c r="C83" s="1"/>
      <c r="D83" s="1"/>
      <c r="E83" s="1"/>
      <c r="F83" s="1"/>
      <c r="G83" s="2"/>
      <c r="H83" s="2"/>
      <c r="I83" s="2"/>
      <c r="J83" s="2"/>
      <c r="K83" s="1"/>
      <c r="L83" s="1"/>
      <c r="M83" s="1"/>
    </row>
    <row r="84" spans="1:13" x14ac:dyDescent="0.2">
      <c r="A84" s="2"/>
      <c r="B84" s="2"/>
      <c r="C84" s="2"/>
      <c r="D84" s="2"/>
      <c r="E84" s="2"/>
      <c r="F84" s="2"/>
      <c r="G84" s="2"/>
      <c r="H84" s="2"/>
      <c r="I84" s="2" t="s">
        <v>2</v>
      </c>
      <c r="J84" s="2" t="s">
        <v>3</v>
      </c>
      <c r="K84" s="2" t="s">
        <v>4</v>
      </c>
      <c r="L84" s="2" t="s">
        <v>5</v>
      </c>
      <c r="M84" s="1"/>
    </row>
    <row r="85" spans="1:13" x14ac:dyDescent="0.2">
      <c r="A85" s="3" t="s">
        <v>8</v>
      </c>
      <c r="B85" s="2">
        <v>3367.6223021582732</v>
      </c>
      <c r="C85" s="2">
        <v>206.87</v>
      </c>
      <c r="D85" s="2">
        <v>150.48226950354612</v>
      </c>
      <c r="E85" s="2">
        <v>180.51773049645391</v>
      </c>
      <c r="F85" s="2"/>
      <c r="G85" s="2" t="s">
        <v>13</v>
      </c>
      <c r="H85" s="2" t="s">
        <v>0</v>
      </c>
      <c r="I85" s="2">
        <v>29138</v>
      </c>
      <c r="J85" s="2">
        <v>193.24542124542123</v>
      </c>
      <c r="K85" s="2">
        <v>143.05813953488374</v>
      </c>
      <c r="L85" s="2">
        <v>185.54444444444445</v>
      </c>
      <c r="M85" s="1"/>
    </row>
    <row r="86" spans="1:13" x14ac:dyDescent="0.2">
      <c r="A86" s="2"/>
      <c r="B86" s="2">
        <v>2459.8789808917199</v>
      </c>
      <c r="C86" s="2">
        <v>217.32758620689657</v>
      </c>
      <c r="D86" s="2">
        <v>116.70948012232415</v>
      </c>
      <c r="E86" s="2">
        <v>169.61034482758623</v>
      </c>
      <c r="F86" s="2"/>
      <c r="G86" s="2" t="s">
        <v>23</v>
      </c>
      <c r="H86" s="2"/>
      <c r="I86" s="2">
        <v>23986.459558823524</v>
      </c>
      <c r="J86" s="2">
        <v>194.65546218487395</v>
      </c>
      <c r="K86" s="2">
        <v>133.17829457364343</v>
      </c>
      <c r="L86" s="2">
        <v>174.1602787456446</v>
      </c>
      <c r="M86" s="1"/>
    </row>
    <row r="87" spans="1:13" x14ac:dyDescent="0.2">
      <c r="A87" s="2"/>
      <c r="B87" s="2">
        <v>3181.4605678233438</v>
      </c>
      <c r="C87" s="2">
        <v>215.35836177474403</v>
      </c>
      <c r="D87" s="2">
        <v>146.04270462633451</v>
      </c>
      <c r="E87" s="2">
        <v>150.67777777777778</v>
      </c>
      <c r="F87" s="2"/>
      <c r="G87" s="2"/>
      <c r="H87" s="2"/>
      <c r="I87" s="2">
        <v>21742.399176954732</v>
      </c>
      <c r="J87" s="2">
        <v>194.04280155642022</v>
      </c>
      <c r="K87" s="2">
        <v>102.809375</v>
      </c>
      <c r="L87" s="2">
        <v>201.23897058823528</v>
      </c>
      <c r="M87" s="1"/>
    </row>
    <row r="88" spans="1:13" x14ac:dyDescent="0.2">
      <c r="A88" s="2"/>
      <c r="B88" s="2">
        <v>2190.743670886076</v>
      </c>
      <c r="C88" s="2">
        <v>187.66060606060606</v>
      </c>
      <c r="D88" s="2">
        <v>137.33802816901408</v>
      </c>
      <c r="E88" s="2">
        <v>182.28819444444446</v>
      </c>
      <c r="F88" s="2"/>
      <c r="G88" s="2"/>
      <c r="H88" s="2"/>
      <c r="I88" s="2">
        <v>21870.233333333337</v>
      </c>
      <c r="J88" s="2">
        <v>179.98455598455598</v>
      </c>
      <c r="K88" s="2">
        <v>141.84306569343065</v>
      </c>
      <c r="L88" s="2">
        <v>176.53191489361703</v>
      </c>
      <c r="M88" s="1"/>
    </row>
    <row r="89" spans="1:13" x14ac:dyDescent="0.2">
      <c r="A89" s="2" t="s">
        <v>1</v>
      </c>
      <c r="B89" s="2">
        <f>AVERAGE(B85:B88)</f>
        <v>2799.9263804398533</v>
      </c>
      <c r="C89" s="2">
        <f t="shared" ref="C89:E89" si="25">AVERAGE(C85:C88)</f>
        <v>206.80413851056167</v>
      </c>
      <c r="D89" s="2">
        <f t="shared" si="25"/>
        <v>137.64312060530472</v>
      </c>
      <c r="E89" s="2">
        <f t="shared" si="25"/>
        <v>170.77351188656559</v>
      </c>
      <c r="F89" s="2"/>
      <c r="G89" s="2"/>
      <c r="H89" s="2" t="s">
        <v>1</v>
      </c>
      <c r="I89" s="2">
        <f>AVERAGE(I85:I88)</f>
        <v>24184.273017277897</v>
      </c>
      <c r="J89" s="2">
        <f t="shared" ref="J89:L89" si="26">AVERAGE(J85:J88)</f>
        <v>190.48206024281785</v>
      </c>
      <c r="K89" s="2">
        <f t="shared" si="26"/>
        <v>130.22221870048946</v>
      </c>
      <c r="L89" s="2">
        <f t="shared" si="26"/>
        <v>184.36890216798534</v>
      </c>
      <c r="M89" s="1"/>
    </row>
    <row r="90" spans="1:13" x14ac:dyDescent="0.2">
      <c r="A90" s="2" t="s">
        <v>14</v>
      </c>
      <c r="B90" s="2">
        <f>STDEV(B85:B88)</f>
        <v>564.08711006866031</v>
      </c>
      <c r="C90" s="2">
        <f t="shared" ref="C90:E90" si="27">STDEV(C85:C88)</f>
        <v>13.544948129213704</v>
      </c>
      <c r="D90" s="2">
        <f t="shared" si="27"/>
        <v>14.985628019571697</v>
      </c>
      <c r="E90" s="2">
        <f t="shared" si="27"/>
        <v>14.522731580803548</v>
      </c>
      <c r="F90" s="2"/>
      <c r="G90" s="2"/>
      <c r="H90" s="2" t="s">
        <v>14</v>
      </c>
      <c r="I90" s="2">
        <f>STDEV(I85:I88)</f>
        <v>3459.0976036446332</v>
      </c>
      <c r="J90" s="2">
        <f t="shared" ref="J90:L90" si="28">STDEV(J85:J88)</f>
        <v>7.0221060980137944</v>
      </c>
      <c r="K90" s="2">
        <f t="shared" si="28"/>
        <v>18.797227923424266</v>
      </c>
      <c r="L90" s="2">
        <f t="shared" si="28"/>
        <v>12.269412779556479</v>
      </c>
      <c r="M90" s="1"/>
    </row>
    <row r="91" spans="1:13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1"/>
      <c r="L91" s="1"/>
      <c r="M91" s="1"/>
    </row>
    <row r="92" spans="1:13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1"/>
      <c r="L92" s="1"/>
      <c r="M92" s="1"/>
    </row>
    <row r="93" spans="1:13" x14ac:dyDescent="0.2">
      <c r="A93" s="2" t="s">
        <v>15</v>
      </c>
      <c r="B93" s="2">
        <f t="shared" ref="B93:E96" si="29">B85*100/24184</f>
        <v>13.925001249413963</v>
      </c>
      <c r="C93" s="2">
        <f t="shared" si="29"/>
        <v>0.85540026463777707</v>
      </c>
      <c r="D93" s="2">
        <f t="shared" si="29"/>
        <v>0.62223895758991943</v>
      </c>
      <c r="E93" s="2">
        <f t="shared" si="29"/>
        <v>0.74643454555265432</v>
      </c>
      <c r="F93" s="2"/>
      <c r="G93" s="2"/>
      <c r="H93" s="2" t="s">
        <v>15</v>
      </c>
      <c r="I93" s="2">
        <f>I85*100/24184</f>
        <v>120.48461792920939</v>
      </c>
      <c r="J93" s="2">
        <f t="shared" ref="J93:L93" si="30">J85*100/24184</f>
        <v>0.79906310471973718</v>
      </c>
      <c r="K93" s="2">
        <f t="shared" si="30"/>
        <v>0.5915404380370648</v>
      </c>
      <c r="L93" s="2">
        <f t="shared" si="30"/>
        <v>0.76721983313117947</v>
      </c>
      <c r="M93" s="1"/>
    </row>
    <row r="94" spans="1:13" x14ac:dyDescent="0.2">
      <c r="A94" s="2"/>
      <c r="B94" s="2">
        <f t="shared" si="29"/>
        <v>10.171514145268441</v>
      </c>
      <c r="C94" s="2">
        <f t="shared" si="29"/>
        <v>0.89864202037254615</v>
      </c>
      <c r="D94" s="2">
        <f t="shared" si="29"/>
        <v>0.48258964655277931</v>
      </c>
      <c r="E94" s="2">
        <f t="shared" si="29"/>
        <v>0.70133288466583787</v>
      </c>
      <c r="F94" s="2"/>
      <c r="G94" s="2"/>
      <c r="H94" s="2"/>
      <c r="I94" s="2">
        <f t="shared" ref="I94:L96" si="31">I86*100/24184</f>
        <v>99.183177137047323</v>
      </c>
      <c r="J94" s="2">
        <f t="shared" si="31"/>
        <v>0.80489357502842351</v>
      </c>
      <c r="K94" s="2">
        <f t="shared" si="31"/>
        <v>0.55068762228598844</v>
      </c>
      <c r="L94" s="2">
        <f t="shared" si="31"/>
        <v>0.72014670338093201</v>
      </c>
      <c r="M94" s="1"/>
    </row>
    <row r="95" spans="1:13" x14ac:dyDescent="0.2">
      <c r="A95" s="2"/>
      <c r="B95" s="2">
        <f t="shared" si="29"/>
        <v>13.155228944026398</v>
      </c>
      <c r="C95" s="2">
        <f t="shared" si="29"/>
        <v>0.89049934574406242</v>
      </c>
      <c r="D95" s="2">
        <f t="shared" si="29"/>
        <v>0.6038815110252006</v>
      </c>
      <c r="E95" s="2">
        <f t="shared" si="29"/>
        <v>0.62304737751313999</v>
      </c>
      <c r="F95" s="2"/>
      <c r="G95" s="2"/>
      <c r="H95" s="2"/>
      <c r="I95" s="2">
        <f t="shared" si="31"/>
        <v>89.904065402558444</v>
      </c>
      <c r="J95" s="2">
        <f t="shared" si="31"/>
        <v>0.80236024460974276</v>
      </c>
      <c r="K95" s="2">
        <f t="shared" si="31"/>
        <v>0.42511319467416475</v>
      </c>
      <c r="L95" s="2">
        <f t="shared" si="31"/>
        <v>0.83211615360666258</v>
      </c>
      <c r="M95" s="1"/>
    </row>
    <row r="96" spans="1:13" x14ac:dyDescent="0.2">
      <c r="A96" s="2"/>
      <c r="B96" s="2">
        <f t="shared" si="29"/>
        <v>9.0586489864624387</v>
      </c>
      <c r="C96" s="2">
        <f t="shared" si="29"/>
        <v>0.7759700879118675</v>
      </c>
      <c r="D96" s="2">
        <f t="shared" si="29"/>
        <v>0.56788797621987297</v>
      </c>
      <c r="E96" s="2">
        <f t="shared" si="29"/>
        <v>0.753755352482817</v>
      </c>
      <c r="F96" s="2"/>
      <c r="G96" s="2"/>
      <c r="H96" s="2"/>
      <c r="I96" s="2">
        <f t="shared" si="31"/>
        <v>90.432655199029682</v>
      </c>
      <c r="J96" s="2">
        <f t="shared" si="31"/>
        <v>0.74422988746508434</v>
      </c>
      <c r="K96" s="2">
        <f t="shared" si="31"/>
        <v>0.58651614990667655</v>
      </c>
      <c r="L96" s="2">
        <f t="shared" si="31"/>
        <v>0.72995333647708005</v>
      </c>
      <c r="M96" s="1"/>
    </row>
    <row r="97" spans="1:13" x14ac:dyDescent="0.2">
      <c r="A97" s="2" t="s">
        <v>1</v>
      </c>
      <c r="B97" s="3">
        <f>AVERAGE(B93:B96)</f>
        <v>11.57759833129281</v>
      </c>
      <c r="C97" s="3">
        <f t="shared" ref="C97:E97" si="32">AVERAGE(C93:C96)</f>
        <v>0.85512792966656337</v>
      </c>
      <c r="D97" s="3">
        <f t="shared" si="32"/>
        <v>0.56914952284694298</v>
      </c>
      <c r="E97" s="3">
        <f t="shared" si="32"/>
        <v>0.70614254005361232</v>
      </c>
      <c r="F97" s="3"/>
      <c r="G97" s="2"/>
      <c r="H97" s="2" t="s">
        <v>1</v>
      </c>
      <c r="I97" s="3">
        <f>AVERAGE(I93:I96)</f>
        <v>100.00112891696121</v>
      </c>
      <c r="J97" s="3">
        <f t="shared" ref="J97:L97" si="33">AVERAGE(J93:J96)</f>
        <v>0.78763670295574695</v>
      </c>
      <c r="K97" s="3">
        <f t="shared" si="33"/>
        <v>0.53846435122597358</v>
      </c>
      <c r="L97" s="3">
        <f t="shared" si="33"/>
        <v>0.7623590066489635</v>
      </c>
      <c r="M97" s="1"/>
    </row>
    <row r="98" spans="1:13" x14ac:dyDescent="0.2">
      <c r="A98" s="2" t="s">
        <v>14</v>
      </c>
      <c r="B98" s="2">
        <f>STDEV(B93:B96)</f>
        <v>2.3324806072968056</v>
      </c>
      <c r="C98" s="2">
        <f t="shared" ref="C98:D98" si="34">STDEV(C93:C96)</f>
        <v>5.600789004802232E-2</v>
      </c>
      <c r="D98" s="2">
        <f t="shared" si="34"/>
        <v>6.1965051354497598E-2</v>
      </c>
      <c r="E98" s="2">
        <f>STDEV(E93:E96)</f>
        <v>6.0050990658301169E-2</v>
      </c>
      <c r="F98" s="2"/>
      <c r="G98" s="2"/>
      <c r="H98" s="2" t="s">
        <v>14</v>
      </c>
      <c r="I98" s="2">
        <f>STDEV(I93:I96)</f>
        <v>14.303248443783536</v>
      </c>
      <c r="J98" s="2">
        <f t="shared" ref="J98:L98" si="35">STDEV(J93:J96)</f>
        <v>2.9036164811502573E-2</v>
      </c>
      <c r="K98" s="2">
        <f t="shared" si="35"/>
        <v>7.7725884565930006E-2</v>
      </c>
      <c r="L98" s="2">
        <f t="shared" si="35"/>
        <v>5.0733595681262324E-2</v>
      </c>
      <c r="M98" s="1"/>
    </row>
    <row r="99" spans="1:13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1"/>
      <c r="L99" s="1"/>
      <c r="M99" s="1"/>
    </row>
    <row r="100" spans="1:13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1"/>
      <c r="L100" s="1"/>
      <c r="M100" s="1"/>
    </row>
    <row r="101" spans="1:13" x14ac:dyDescent="0.2">
      <c r="A101" s="3" t="s">
        <v>11</v>
      </c>
      <c r="B101" s="2">
        <v>155.50684931506851</v>
      </c>
      <c r="C101" s="2">
        <v>299.158064516129</v>
      </c>
      <c r="D101" s="2">
        <v>146.78113207547167</v>
      </c>
      <c r="E101" s="2">
        <v>166.13622291021673</v>
      </c>
      <c r="F101" s="2" t="s">
        <v>59</v>
      </c>
      <c r="G101" s="2"/>
      <c r="H101" s="2"/>
      <c r="I101" s="2"/>
      <c r="J101" s="2"/>
      <c r="K101" s="1"/>
      <c r="L101" s="1"/>
      <c r="M101" s="1"/>
    </row>
    <row r="102" spans="1:13" x14ac:dyDescent="0.2">
      <c r="A102" s="2"/>
      <c r="B102" s="2">
        <v>144.95379537953795</v>
      </c>
      <c r="C102" s="2">
        <v>293.10303030303027</v>
      </c>
      <c r="D102" s="2">
        <v>103.89873417721519</v>
      </c>
      <c r="E102" s="2">
        <v>184.87213114754098</v>
      </c>
      <c r="F102" s="2"/>
      <c r="G102" s="2"/>
      <c r="H102" s="2"/>
      <c r="I102" s="2"/>
      <c r="J102" s="2"/>
      <c r="K102" s="1"/>
      <c r="L102" s="1"/>
      <c r="M102" s="1"/>
    </row>
    <row r="103" spans="1:13" x14ac:dyDescent="0.2">
      <c r="A103" s="2"/>
      <c r="B103" s="2">
        <v>160.3125</v>
      </c>
      <c r="C103" s="2">
        <v>294.40063091482648</v>
      </c>
      <c r="D103" s="2">
        <v>126.66990291262135</v>
      </c>
      <c r="E103" s="2">
        <v>171.08278145695365</v>
      </c>
      <c r="F103" s="2"/>
      <c r="G103" s="2"/>
      <c r="H103" s="2"/>
      <c r="I103" s="2"/>
      <c r="J103" s="2"/>
      <c r="K103" s="1"/>
      <c r="L103" s="1"/>
      <c r="M103" s="1"/>
    </row>
    <row r="104" spans="1:13" x14ac:dyDescent="0.2">
      <c r="A104" s="2"/>
      <c r="B104" s="2">
        <v>140.06984126984128</v>
      </c>
      <c r="C104" s="2">
        <v>274.73602484472048</v>
      </c>
      <c r="D104" s="2">
        <v>113.05521472392637</v>
      </c>
      <c r="E104" s="2">
        <v>170.8013468013468</v>
      </c>
      <c r="F104" s="2"/>
      <c r="G104" s="2"/>
      <c r="H104" s="2"/>
      <c r="I104" s="2"/>
      <c r="J104" s="2"/>
      <c r="K104" s="1"/>
      <c r="L104" s="1"/>
      <c r="M104" s="1"/>
    </row>
    <row r="105" spans="1:13" x14ac:dyDescent="0.2">
      <c r="A105" s="2" t="s">
        <v>1</v>
      </c>
      <c r="B105" s="2">
        <f>AVERAGE(B101:B104)</f>
        <v>150.21074649111193</v>
      </c>
      <c r="C105" s="2">
        <f t="shared" ref="C105:E105" si="36">AVERAGE(C101:C104)</f>
        <v>290.34943764467658</v>
      </c>
      <c r="D105" s="2">
        <f t="shared" si="36"/>
        <v>122.60124597230865</v>
      </c>
      <c r="E105" s="2">
        <f t="shared" si="36"/>
        <v>173.22312057901453</v>
      </c>
      <c r="F105" s="2"/>
      <c r="G105" s="2"/>
      <c r="H105" s="2"/>
      <c r="I105" s="2"/>
      <c r="J105" s="2"/>
      <c r="K105" s="1"/>
      <c r="L105" s="1"/>
      <c r="M105" s="1"/>
    </row>
    <row r="106" spans="1:13" x14ac:dyDescent="0.2">
      <c r="A106" s="2" t="s">
        <v>14</v>
      </c>
      <c r="B106" s="2">
        <f>STDEV(B101:B104)</f>
        <v>9.3196498999430677</v>
      </c>
      <c r="C106" s="2">
        <f t="shared" ref="C106:E106" si="37">STDEV(C101:C104)</f>
        <v>10.729476626915128</v>
      </c>
      <c r="D106" s="2">
        <f t="shared" si="37"/>
        <v>18.638057134982372</v>
      </c>
      <c r="E106" s="2">
        <f t="shared" si="37"/>
        <v>8.090521317798915</v>
      </c>
      <c r="F106" s="2"/>
      <c r="G106" s="2"/>
      <c r="H106" s="2"/>
      <c r="I106" s="2"/>
      <c r="J106" s="2"/>
      <c r="K106" s="1"/>
      <c r="L106" s="1"/>
      <c r="M106" s="1"/>
    </row>
    <row r="107" spans="1:13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1"/>
      <c r="L107" s="1"/>
      <c r="M107" s="1"/>
    </row>
    <row r="108" spans="1:13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1"/>
      <c r="L108" s="1"/>
      <c r="M108" s="1"/>
    </row>
    <row r="109" spans="1:13" x14ac:dyDescent="0.2">
      <c r="A109" s="2" t="s">
        <v>15</v>
      </c>
      <c r="B109" s="2">
        <f t="shared" ref="B109:E112" si="38">B101*100/24184</f>
        <v>0.64301542058827532</v>
      </c>
      <c r="C109" s="2">
        <f t="shared" si="38"/>
        <v>1.2370082059052638</v>
      </c>
      <c r="D109" s="2">
        <f t="shared" si="38"/>
        <v>0.60693488287905917</v>
      </c>
      <c r="E109" s="2">
        <f t="shared" si="38"/>
        <v>0.68696751120665211</v>
      </c>
      <c r="F109" s="2"/>
      <c r="G109" s="2"/>
      <c r="H109" s="2"/>
      <c r="I109" s="2"/>
      <c r="J109" s="2"/>
      <c r="K109" s="1"/>
      <c r="L109" s="1"/>
      <c r="M109" s="1"/>
    </row>
    <row r="110" spans="1:13" x14ac:dyDescent="0.2">
      <c r="A110" s="2"/>
      <c r="B110" s="2">
        <f t="shared" si="38"/>
        <v>0.59937890911155289</v>
      </c>
      <c r="C110" s="2">
        <f t="shared" si="38"/>
        <v>1.2119708497478923</v>
      </c>
      <c r="D110" s="2">
        <f t="shared" si="38"/>
        <v>0.42961765703446575</v>
      </c>
      <c r="E110" s="2">
        <f t="shared" si="38"/>
        <v>0.76443984100041751</v>
      </c>
      <c r="F110" s="2"/>
      <c r="G110" s="2"/>
      <c r="H110" s="2"/>
      <c r="I110" s="2"/>
      <c r="J110" s="2"/>
      <c r="K110" s="1"/>
      <c r="L110" s="1"/>
      <c r="M110" s="1"/>
    </row>
    <row r="111" spans="1:13" x14ac:dyDescent="0.2">
      <c r="A111" s="2"/>
      <c r="B111" s="2">
        <f t="shared" si="38"/>
        <v>0.66288661925239833</v>
      </c>
      <c r="C111" s="2">
        <f t="shared" si="38"/>
        <v>1.2173363832071886</v>
      </c>
      <c r="D111" s="2">
        <f t="shared" si="38"/>
        <v>0.52377564882823913</v>
      </c>
      <c r="E111" s="2">
        <f t="shared" si="38"/>
        <v>0.70742135898508796</v>
      </c>
      <c r="F111" s="2"/>
      <c r="G111" s="2"/>
      <c r="H111" s="2"/>
      <c r="I111" s="2"/>
      <c r="J111" s="2"/>
      <c r="K111" s="1"/>
      <c r="L111" s="1"/>
      <c r="M111" s="1"/>
    </row>
    <row r="112" spans="1:13" x14ac:dyDescent="0.2">
      <c r="A112" s="2"/>
      <c r="B112" s="2">
        <f t="shared" si="38"/>
        <v>0.57918392850579425</v>
      </c>
      <c r="C112" s="2">
        <f t="shared" si="38"/>
        <v>1.1360239201319902</v>
      </c>
      <c r="D112" s="2">
        <f t="shared" si="38"/>
        <v>0.46747938605659262</v>
      </c>
      <c r="E112" s="2">
        <f t="shared" si="38"/>
        <v>0.70625763645942274</v>
      </c>
      <c r="F112" s="2"/>
      <c r="G112" s="2"/>
      <c r="H112" s="2"/>
      <c r="I112" s="2"/>
      <c r="J112" s="2"/>
      <c r="K112" s="1"/>
      <c r="L112" s="1"/>
      <c r="M112" s="1"/>
    </row>
    <row r="113" spans="1:13" x14ac:dyDescent="0.2">
      <c r="A113" s="2" t="s">
        <v>1</v>
      </c>
      <c r="B113" s="3">
        <f>AVERAGE(B109:B112)</f>
        <v>0.62111621936450523</v>
      </c>
      <c r="C113" s="3">
        <f t="shared" ref="C113:E113" si="39">AVERAGE(C109:C112)</f>
        <v>1.2005848397480838</v>
      </c>
      <c r="D113" s="3">
        <f t="shared" si="39"/>
        <v>0.50695189369958915</v>
      </c>
      <c r="E113" s="3">
        <f t="shared" si="39"/>
        <v>0.71627158691289505</v>
      </c>
      <c r="F113" s="3"/>
      <c r="G113" s="2"/>
      <c r="H113" s="2"/>
      <c r="I113" s="2"/>
      <c r="J113" s="2"/>
      <c r="K113" s="1"/>
      <c r="L113" s="1"/>
      <c r="M113" s="1"/>
    </row>
    <row r="114" spans="1:13" x14ac:dyDescent="0.2">
      <c r="A114" s="2" t="s">
        <v>14</v>
      </c>
      <c r="B114" s="1">
        <f>STDEV(B109:B112)</f>
        <v>3.8536428630264102E-2</v>
      </c>
      <c r="C114" s="1">
        <f t="shared" ref="C114:E114" si="40">STDEV(C109:C112)</f>
        <v>4.4366013177783312E-2</v>
      </c>
      <c r="D114" s="1">
        <f t="shared" si="40"/>
        <v>7.7067718884313255E-2</v>
      </c>
      <c r="E114" s="1">
        <f t="shared" si="40"/>
        <v>3.345402463529152E-2</v>
      </c>
      <c r="F114" s="1"/>
      <c r="G114" s="2"/>
      <c r="H114" s="2"/>
      <c r="I114" s="2"/>
      <c r="J114" s="2"/>
      <c r="K114" s="1"/>
      <c r="L114" s="1"/>
      <c r="M114" s="1"/>
    </row>
    <row r="115" spans="1:13" x14ac:dyDescent="0.2">
      <c r="A115" s="1"/>
      <c r="B115" s="1"/>
      <c r="C115" s="1"/>
      <c r="D115" s="1"/>
      <c r="E115" s="1"/>
      <c r="F115" s="1"/>
      <c r="G115" s="2"/>
      <c r="H115" s="2"/>
      <c r="I115" s="2"/>
      <c r="J115" s="2"/>
      <c r="K115" s="1"/>
      <c r="L115" s="1"/>
      <c r="M115" s="1"/>
    </row>
    <row r="116" spans="1:13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1"/>
      <c r="L116" s="1"/>
      <c r="M116" s="1"/>
    </row>
    <row r="117" spans="1:13" x14ac:dyDescent="0.2">
      <c r="A117" s="3" t="s">
        <v>9</v>
      </c>
      <c r="B117" s="2">
        <v>965.41438356164394</v>
      </c>
      <c r="C117" s="2">
        <v>167.26573426573427</v>
      </c>
      <c r="D117" s="2">
        <v>98.512455516014214</v>
      </c>
      <c r="E117" s="2">
        <v>172.9598393574297</v>
      </c>
      <c r="F117" s="2"/>
      <c r="G117" s="2"/>
      <c r="H117" s="2"/>
      <c r="I117" s="2"/>
      <c r="J117" s="2"/>
      <c r="K117" s="1"/>
      <c r="L117" s="1"/>
      <c r="M117" s="1"/>
    </row>
    <row r="118" spans="1:13" x14ac:dyDescent="0.2">
      <c r="A118" s="2"/>
      <c r="B118" s="2">
        <v>603.125</v>
      </c>
      <c r="C118" s="2">
        <v>140.18360655737706</v>
      </c>
      <c r="D118" s="2">
        <v>103.25263157894737</v>
      </c>
      <c r="E118" s="2">
        <v>124.85950413223141</v>
      </c>
      <c r="F118" s="2"/>
      <c r="G118" s="2"/>
      <c r="H118" s="2"/>
      <c r="I118" s="2"/>
      <c r="J118" s="2"/>
      <c r="K118" s="1"/>
      <c r="L118" s="1"/>
      <c r="M118" s="1"/>
    </row>
    <row r="119" spans="1:13" x14ac:dyDescent="0.2">
      <c r="A119" s="2"/>
      <c r="B119" s="2">
        <v>1027.3940217391305</v>
      </c>
      <c r="C119" s="2">
        <v>146.60137457044675</v>
      </c>
      <c r="D119" s="2">
        <v>113.2197802197802</v>
      </c>
      <c r="E119" s="2">
        <v>145.27361563517917</v>
      </c>
      <c r="F119" s="2"/>
      <c r="G119" s="2"/>
      <c r="H119" s="2"/>
      <c r="I119" s="2"/>
      <c r="J119" s="2"/>
      <c r="K119" s="1"/>
      <c r="L119" s="1"/>
      <c r="M119" s="1"/>
    </row>
    <row r="120" spans="1:13" x14ac:dyDescent="0.2">
      <c r="A120" s="2"/>
      <c r="B120" s="2">
        <v>769.40214477211794</v>
      </c>
      <c r="C120" s="2">
        <v>167.85813148788927</v>
      </c>
      <c r="D120" s="2">
        <v>111.24714828897338</v>
      </c>
      <c r="E120" s="2">
        <v>142.67391304347828</v>
      </c>
      <c r="F120" s="2"/>
      <c r="G120" s="2"/>
      <c r="H120" s="2"/>
      <c r="I120" s="2"/>
      <c r="J120" s="2"/>
      <c r="K120" s="1"/>
      <c r="L120" s="1"/>
      <c r="M120" s="1"/>
    </row>
    <row r="121" spans="1:13" x14ac:dyDescent="0.2">
      <c r="A121" s="2" t="s">
        <v>1</v>
      </c>
      <c r="B121" s="2">
        <f>AVERAGE(B117:B120)</f>
        <v>841.33388751822304</v>
      </c>
      <c r="C121" s="2">
        <f t="shared" ref="C121:E121" si="41">AVERAGE(C117:C120)</f>
        <v>155.47721172036185</v>
      </c>
      <c r="D121" s="2">
        <f t="shared" si="41"/>
        <v>106.5580039009288</v>
      </c>
      <c r="E121" s="2">
        <f t="shared" si="41"/>
        <v>146.44171804207963</v>
      </c>
      <c r="F121" s="2"/>
      <c r="G121" s="2"/>
      <c r="H121" s="2"/>
      <c r="I121" s="2"/>
      <c r="J121" s="2"/>
      <c r="K121" s="1"/>
      <c r="L121" s="1"/>
      <c r="M121" s="1"/>
    </row>
    <row r="122" spans="1:13" x14ac:dyDescent="0.2">
      <c r="A122" s="2" t="s">
        <v>14</v>
      </c>
      <c r="B122" s="2">
        <f>STDEV(B117:B120)</f>
        <v>193.15968588350688</v>
      </c>
      <c r="C122" s="2">
        <f t="shared" ref="C122:E122" si="42">STDEV(C117:C120)</f>
        <v>14.20013241822992</v>
      </c>
      <c r="D122" s="2">
        <f t="shared" si="42"/>
        <v>6.8804959563310053</v>
      </c>
      <c r="E122" s="2">
        <f t="shared" si="42"/>
        <v>19.870946404961789</v>
      </c>
      <c r="F122" s="2"/>
      <c r="G122" s="2"/>
      <c r="H122" s="2"/>
      <c r="I122" s="2"/>
      <c r="J122" s="2"/>
      <c r="K122" s="1"/>
      <c r="L122" s="1"/>
      <c r="M122" s="1"/>
    </row>
    <row r="123" spans="1:13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1"/>
      <c r="L123" s="1"/>
      <c r="M123" s="1"/>
    </row>
    <row r="124" spans="1:13" x14ac:dyDescent="0.2">
      <c r="A124" s="2"/>
      <c r="B124" s="2"/>
      <c r="C124" s="2"/>
      <c r="D124" s="2"/>
      <c r="E124" s="2"/>
      <c r="F124" s="2"/>
      <c r="G124" s="1"/>
      <c r="H124" s="1"/>
      <c r="I124" s="1"/>
      <c r="J124" s="1"/>
      <c r="K124" s="1"/>
      <c r="L124" s="1"/>
      <c r="M124" s="1"/>
    </row>
    <row r="125" spans="1:13" x14ac:dyDescent="0.2">
      <c r="A125" s="2" t="s">
        <v>15</v>
      </c>
      <c r="B125" s="2">
        <f t="shared" ref="B125:E128" si="43">B117*100/24184</f>
        <v>3.9919549436058714</v>
      </c>
      <c r="C125" s="2">
        <f t="shared" si="43"/>
        <v>0.69163800142959919</v>
      </c>
      <c r="D125" s="2">
        <f t="shared" si="43"/>
        <v>0.4073455818558312</v>
      </c>
      <c r="E125" s="2">
        <f t="shared" si="43"/>
        <v>0.71518292820637486</v>
      </c>
      <c r="F125" s="2"/>
      <c r="G125" s="1"/>
      <c r="H125" s="1"/>
      <c r="I125" s="1"/>
      <c r="J125" s="1"/>
      <c r="K125" s="1"/>
      <c r="L125" s="1"/>
      <c r="M125" s="1"/>
    </row>
    <row r="126" spans="1:13" x14ac:dyDescent="0.2">
      <c r="A126" s="2"/>
      <c r="B126" s="2">
        <f t="shared" si="43"/>
        <v>2.4939009262322198</v>
      </c>
      <c r="C126" s="2">
        <f t="shared" si="43"/>
        <v>0.57965434401826443</v>
      </c>
      <c r="D126" s="2">
        <f t="shared" si="43"/>
        <v>0.42694604523216739</v>
      </c>
      <c r="E126" s="2">
        <f t="shared" si="43"/>
        <v>0.5162897127531898</v>
      </c>
      <c r="F126" s="2"/>
      <c r="G126" s="1"/>
      <c r="H126" s="1"/>
      <c r="I126" s="1"/>
      <c r="J126" s="1"/>
      <c r="K126" s="1"/>
      <c r="L126" s="1"/>
      <c r="M126" s="1"/>
    </row>
    <row r="127" spans="1:13" x14ac:dyDescent="0.2">
      <c r="A127" s="2"/>
      <c r="B127" s="2">
        <f t="shared" si="43"/>
        <v>4.2482385946871091</v>
      </c>
      <c r="C127" s="2">
        <f t="shared" si="43"/>
        <v>0.60619159183942584</v>
      </c>
      <c r="D127" s="2">
        <f t="shared" si="43"/>
        <v>0.46815985866597837</v>
      </c>
      <c r="E127" s="2">
        <f t="shared" si="43"/>
        <v>0.6007013547600859</v>
      </c>
      <c r="F127" s="2"/>
      <c r="G127" s="1"/>
      <c r="H127" s="1"/>
      <c r="I127" s="1"/>
      <c r="J127" s="1"/>
      <c r="K127" s="1"/>
      <c r="L127" s="1"/>
      <c r="M127" s="1"/>
    </row>
    <row r="128" spans="1:13" x14ac:dyDescent="0.2">
      <c r="A128" s="2"/>
      <c r="B128" s="2">
        <f t="shared" si="43"/>
        <v>3.1814511444430944</v>
      </c>
      <c r="C128" s="2">
        <f t="shared" si="43"/>
        <v>0.6940875433670578</v>
      </c>
      <c r="D128" s="2">
        <f t="shared" si="43"/>
        <v>0.4600030941489141</v>
      </c>
      <c r="E128" s="2">
        <f t="shared" si="43"/>
        <v>0.58995167484071398</v>
      </c>
      <c r="F128" s="2"/>
      <c r="G128" s="1"/>
      <c r="H128" s="1"/>
      <c r="I128" s="1"/>
      <c r="J128" s="1"/>
      <c r="K128" s="1"/>
      <c r="L128" s="1"/>
      <c r="M128" s="1"/>
    </row>
    <row r="129" spans="1:13" x14ac:dyDescent="0.2">
      <c r="A129" s="2" t="s">
        <v>1</v>
      </c>
      <c r="B129" s="3">
        <f>AVERAGE(B125:B128)</f>
        <v>3.4788864022420736</v>
      </c>
      <c r="C129" s="3">
        <f t="shared" ref="C129:E129" si="44">AVERAGE(C125:C128)</f>
        <v>0.64289287016358676</v>
      </c>
      <c r="D129" s="3">
        <f t="shared" si="44"/>
        <v>0.44061364497572275</v>
      </c>
      <c r="E129" s="3">
        <f t="shared" si="44"/>
        <v>0.60553141764009111</v>
      </c>
      <c r="F129" s="3"/>
      <c r="G129" s="1"/>
      <c r="H129" s="1"/>
      <c r="I129" s="1"/>
      <c r="J129" s="1"/>
      <c r="K129" s="1"/>
      <c r="L129" s="1"/>
      <c r="M129" s="1"/>
    </row>
    <row r="130" spans="1:13" x14ac:dyDescent="0.2">
      <c r="A130" s="2" t="s">
        <v>14</v>
      </c>
      <c r="B130" s="2">
        <f>STDEV(B125:B128)</f>
        <v>0.7987085919761282</v>
      </c>
      <c r="C130" s="2">
        <f t="shared" ref="C130:E130" si="45">STDEV(C125:C128)</f>
        <v>5.8717054326124361E-2</v>
      </c>
      <c r="D130" s="2">
        <f t="shared" si="45"/>
        <v>2.8450611794289652E-2</v>
      </c>
      <c r="E130" s="2">
        <f t="shared" si="45"/>
        <v>8.2165673192861763E-2</v>
      </c>
      <c r="F130" s="2"/>
      <c r="G130" s="1"/>
      <c r="H130" s="1"/>
      <c r="I130" s="1"/>
      <c r="J130" s="1"/>
      <c r="K130" s="1"/>
      <c r="L130" s="1"/>
      <c r="M130" s="1"/>
    </row>
    <row r="131" spans="1:13" x14ac:dyDescent="0.2">
      <c r="A131" s="2"/>
      <c r="B131" s="2"/>
      <c r="C131" s="2"/>
      <c r="D131" s="2"/>
      <c r="E131" s="2"/>
      <c r="F131" s="2"/>
      <c r="G131" s="1"/>
      <c r="H131" s="1"/>
      <c r="I131" s="1"/>
      <c r="J131" s="1"/>
      <c r="K131" s="1"/>
      <c r="L131" s="1"/>
      <c r="M131" s="1"/>
    </row>
    <row r="132" spans="1:13" x14ac:dyDescent="0.2">
      <c r="A132" s="2"/>
      <c r="B132" s="2"/>
      <c r="C132" s="2"/>
      <c r="D132" s="2"/>
      <c r="E132" s="2"/>
      <c r="F132" s="2"/>
      <c r="G132" s="1"/>
      <c r="H132" s="1"/>
      <c r="I132" s="1"/>
      <c r="J132" s="1"/>
      <c r="K132" s="1"/>
      <c r="L132" s="1"/>
      <c r="M132" s="1"/>
    </row>
    <row r="133" spans="1:13" x14ac:dyDescent="0.2">
      <c r="A133" s="3" t="s">
        <v>24</v>
      </c>
      <c r="B133" s="1">
        <v>873.01269841269846</v>
      </c>
      <c r="C133" s="1">
        <v>283.49372384937243</v>
      </c>
      <c r="D133" s="1">
        <v>108.10948905109487</v>
      </c>
      <c r="E133" s="1">
        <v>157.16300940438873</v>
      </c>
      <c r="F133" s="1"/>
      <c r="G133" s="2"/>
      <c r="H133" s="2"/>
      <c r="I133" s="2"/>
      <c r="J133" s="2"/>
      <c r="K133" s="1"/>
      <c r="L133" s="1"/>
      <c r="M133" s="1"/>
    </row>
    <row r="134" spans="1:13" x14ac:dyDescent="0.2">
      <c r="A134" s="2"/>
      <c r="B134" s="1">
        <v>805</v>
      </c>
      <c r="C134" s="1">
        <v>382.33445945945948</v>
      </c>
      <c r="D134" s="1">
        <v>110.26181818181817</v>
      </c>
      <c r="E134" s="1">
        <v>163.76451612903227</v>
      </c>
      <c r="F134" s="1"/>
      <c r="G134" s="2"/>
      <c r="H134" s="2"/>
      <c r="I134" s="2"/>
      <c r="J134" s="2"/>
      <c r="K134" s="1"/>
      <c r="L134" s="1"/>
      <c r="M134" s="1"/>
    </row>
    <row r="135" spans="1:13" x14ac:dyDescent="0.2">
      <c r="A135" s="2"/>
      <c r="B135" s="1">
        <v>860.75</v>
      </c>
      <c r="C135" s="2">
        <v>270.5</v>
      </c>
      <c r="D135" s="1">
        <v>107.11428571428571</v>
      </c>
      <c r="E135" s="1">
        <v>169.37282229965157</v>
      </c>
      <c r="F135" s="1"/>
      <c r="G135" s="2"/>
      <c r="H135" s="2"/>
      <c r="I135" s="2"/>
      <c r="J135" s="2"/>
      <c r="K135" s="1"/>
      <c r="L135" s="1"/>
      <c r="M135" s="1"/>
    </row>
    <row r="136" spans="1:13" x14ac:dyDescent="0.2">
      <c r="A136" s="2"/>
      <c r="B136" s="1">
        <v>1327.8854489164087</v>
      </c>
      <c r="C136" s="2">
        <v>297.29520295202946</v>
      </c>
      <c r="D136" s="1">
        <v>92.153594771241828</v>
      </c>
      <c r="E136" s="1">
        <v>121.94601542416453</v>
      </c>
      <c r="F136" s="1"/>
      <c r="G136" s="2"/>
      <c r="H136" s="2"/>
      <c r="I136" s="2"/>
      <c r="J136" s="2"/>
      <c r="K136" s="1"/>
      <c r="L136" s="1"/>
      <c r="M136" s="1"/>
    </row>
    <row r="137" spans="1:13" x14ac:dyDescent="0.2">
      <c r="A137" s="2" t="s">
        <v>1</v>
      </c>
      <c r="B137" s="2">
        <f>AVERAGE(B133:B136)</f>
        <v>966.66203683227673</v>
      </c>
      <c r="C137" s="2">
        <f t="shared" ref="C137:E137" si="46">AVERAGE(C133:C136)</f>
        <v>308.40584656521537</v>
      </c>
      <c r="D137" s="2">
        <f t="shared" si="46"/>
        <v>104.40979692961015</v>
      </c>
      <c r="E137" s="2">
        <f t="shared" si="46"/>
        <v>153.06159081430928</v>
      </c>
      <c r="F137" s="2"/>
      <c r="G137" s="2"/>
      <c r="H137" s="2"/>
      <c r="I137" s="2"/>
      <c r="J137" s="2"/>
      <c r="K137" s="1"/>
      <c r="L137" s="1"/>
      <c r="M137" s="1"/>
    </row>
    <row r="138" spans="1:13" x14ac:dyDescent="0.2">
      <c r="A138" s="2" t="s">
        <v>14</v>
      </c>
      <c r="B138" s="2">
        <f>STDEV(B133:B136)</f>
        <v>242.62764731363546</v>
      </c>
      <c r="C138" s="2">
        <f t="shared" ref="C138:E138" si="47">STDEV(C133:C136)</f>
        <v>50.48548724799037</v>
      </c>
      <c r="D138" s="2">
        <f t="shared" si="47"/>
        <v>8.2757200182884123</v>
      </c>
      <c r="E138" s="2">
        <f t="shared" si="47"/>
        <v>21.335491160441141</v>
      </c>
      <c r="F138" s="2"/>
      <c r="G138" s="2"/>
      <c r="H138" s="2"/>
      <c r="I138" s="2"/>
      <c r="J138" s="2"/>
      <c r="K138" s="1"/>
      <c r="L138" s="1"/>
      <c r="M138" s="1"/>
    </row>
    <row r="139" spans="1:13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1"/>
      <c r="L139" s="1"/>
      <c r="M139" s="1"/>
    </row>
    <row r="140" spans="1:13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1"/>
      <c r="L140" s="1"/>
      <c r="M140" s="1"/>
    </row>
    <row r="141" spans="1:13" x14ac:dyDescent="0.2">
      <c r="A141" s="2" t="s">
        <v>15</v>
      </c>
      <c r="B141" s="2">
        <f>B133*100/24184</f>
        <v>3.6098771849681546</v>
      </c>
      <c r="C141" s="2">
        <f t="shared" ref="C141:E141" si="48">C133*100/24184</f>
        <v>1.1722367013288639</v>
      </c>
      <c r="D141" s="2">
        <f t="shared" si="48"/>
        <v>0.44702898218282694</v>
      </c>
      <c r="E141" s="2">
        <f t="shared" si="48"/>
        <v>0.6498635850330331</v>
      </c>
      <c r="F141" s="2"/>
      <c r="G141" s="2"/>
      <c r="H141" s="2"/>
      <c r="I141" s="2"/>
      <c r="J141" s="2"/>
      <c r="K141" s="1"/>
      <c r="L141" s="1"/>
      <c r="M141" s="1"/>
    </row>
    <row r="142" spans="1:13" x14ac:dyDescent="0.2">
      <c r="A142" s="2"/>
      <c r="B142" s="2">
        <f t="shared" ref="B142:E144" si="49">B134*100/24184</f>
        <v>3.3286470393648693</v>
      </c>
      <c r="C142" s="2">
        <f t="shared" si="49"/>
        <v>1.5809397099713012</v>
      </c>
      <c r="D142" s="2">
        <f t="shared" si="49"/>
        <v>0.45592878837999573</v>
      </c>
      <c r="E142" s="2">
        <f t="shared" si="49"/>
        <v>0.6771605860446257</v>
      </c>
      <c r="F142" s="2"/>
      <c r="G142" s="2"/>
      <c r="H142" s="2"/>
      <c r="I142" s="2"/>
      <c r="J142" s="2"/>
      <c r="K142" s="1"/>
      <c r="L142" s="1"/>
      <c r="M142" s="1"/>
    </row>
    <row r="143" spans="1:13" x14ac:dyDescent="0.2">
      <c r="A143" s="2"/>
      <c r="B143" s="2">
        <f t="shared" si="49"/>
        <v>3.559171352960635</v>
      </c>
      <c r="C143" s="2">
        <f t="shared" si="49"/>
        <v>1.1185081045319218</v>
      </c>
      <c r="D143" s="2">
        <f t="shared" si="49"/>
        <v>0.44291385095222341</v>
      </c>
      <c r="E143" s="2">
        <f t="shared" si="49"/>
        <v>0.70035073726286623</v>
      </c>
      <c r="F143" s="2"/>
      <c r="G143" s="2"/>
      <c r="H143" s="2"/>
      <c r="I143" s="2"/>
      <c r="J143" s="2"/>
      <c r="K143" s="1"/>
      <c r="L143" s="1"/>
      <c r="M143" s="1"/>
    </row>
    <row r="144" spans="1:13" x14ac:dyDescent="0.2">
      <c r="A144" s="2"/>
      <c r="B144" s="2">
        <f t="shared" si="49"/>
        <v>5.4907602088835947</v>
      </c>
      <c r="C144" s="2">
        <f t="shared" si="49"/>
        <v>1.2293053380418022</v>
      </c>
      <c r="D144" s="2">
        <f t="shared" si="49"/>
        <v>0.38105191354301116</v>
      </c>
      <c r="E144" s="2">
        <f t="shared" si="49"/>
        <v>0.50424253814159992</v>
      </c>
      <c r="F144" s="2"/>
      <c r="G144" s="2"/>
      <c r="H144" s="2"/>
      <c r="I144" s="2"/>
      <c r="J144" s="2"/>
      <c r="K144" s="1"/>
      <c r="L144" s="1"/>
      <c r="M144" s="1"/>
    </row>
    <row r="145" spans="1:19" x14ac:dyDescent="0.2">
      <c r="A145" s="2" t="s">
        <v>1</v>
      </c>
      <c r="B145" s="3">
        <f>AVERAGE(B141:B144)</f>
        <v>3.9971139465443133</v>
      </c>
      <c r="C145" s="3">
        <f t="shared" ref="C145:E145" si="50">AVERAGE(C141:C144)</f>
        <v>1.2752474634684723</v>
      </c>
      <c r="D145" s="3">
        <f t="shared" si="50"/>
        <v>0.43173088376451429</v>
      </c>
      <c r="E145" s="3">
        <f t="shared" si="50"/>
        <v>0.63290436162053121</v>
      </c>
      <c r="F145" s="3"/>
      <c r="G145" s="2"/>
      <c r="H145" s="2"/>
      <c r="I145" s="2"/>
      <c r="J145" s="2"/>
      <c r="K145" s="1"/>
      <c r="L145" s="1"/>
      <c r="M145" s="1"/>
    </row>
    <row r="146" spans="1:19" x14ac:dyDescent="0.2">
      <c r="A146" s="2" t="s">
        <v>14</v>
      </c>
      <c r="B146" s="2">
        <f>STDEV(B141:B144)</f>
        <v>1.003256894283971</v>
      </c>
      <c r="C146" s="2">
        <f t="shared" ref="C146:E146" si="51">STDEV(C141:C144)</f>
        <v>0.20875573622225752</v>
      </c>
      <c r="D146" s="2">
        <f t="shared" si="51"/>
        <v>3.4219814829178033E-2</v>
      </c>
      <c r="E146" s="2">
        <f t="shared" si="51"/>
        <v>8.8221514887699595E-2</v>
      </c>
      <c r="F146" s="2"/>
      <c r="G146" s="2"/>
      <c r="H146" s="2"/>
      <c r="I146" s="2"/>
      <c r="J146" s="2"/>
      <c r="K146" s="1"/>
      <c r="L146" s="1"/>
      <c r="M146" s="1"/>
    </row>
    <row r="147" spans="1:19" x14ac:dyDescent="0.2">
      <c r="A147" s="1"/>
      <c r="B147" s="2"/>
      <c r="C147" s="1"/>
      <c r="D147" s="1"/>
      <c r="E147" s="1"/>
      <c r="F147" s="1"/>
      <c r="G147" s="2"/>
      <c r="H147" s="2"/>
      <c r="I147" s="2"/>
      <c r="J147" s="2"/>
      <c r="K147" s="1"/>
      <c r="L147" s="1"/>
      <c r="M147" s="1"/>
      <c r="N147" s="1"/>
      <c r="O147" s="1"/>
      <c r="P147" s="1"/>
      <c r="Q147" s="1"/>
      <c r="R147" s="1"/>
      <c r="S147" s="1"/>
    </row>
    <row r="148" spans="1:19" x14ac:dyDescent="0.2">
      <c r="A148" s="1"/>
      <c r="B148" s="2"/>
      <c r="C148" s="1"/>
      <c r="D148" s="1"/>
      <c r="E148" s="1"/>
      <c r="F148" s="1"/>
      <c r="G148" s="2"/>
      <c r="H148" s="2"/>
      <c r="I148" s="2" t="s">
        <v>2</v>
      </c>
      <c r="J148" s="2" t="s">
        <v>3</v>
      </c>
      <c r="K148" s="2" t="s">
        <v>4</v>
      </c>
      <c r="L148" s="2" t="s">
        <v>5</v>
      </c>
      <c r="M148" s="1"/>
      <c r="N148" s="1"/>
      <c r="O148" s="1"/>
      <c r="P148" s="1"/>
      <c r="Q148" s="1"/>
      <c r="R148" s="1"/>
      <c r="S148" s="1"/>
    </row>
    <row r="149" spans="1:19" x14ac:dyDescent="0.2">
      <c r="A149" s="3" t="s">
        <v>49</v>
      </c>
      <c r="B149" s="6">
        <v>1190.7397959183672</v>
      </c>
      <c r="C149" s="6">
        <v>126.83571428571427</v>
      </c>
      <c r="D149" s="6">
        <v>74.092198581560297</v>
      </c>
      <c r="E149" s="6">
        <v>112.54861111111113</v>
      </c>
      <c r="F149" s="2"/>
      <c r="G149" s="2" t="s">
        <v>13</v>
      </c>
      <c r="H149" s="2" t="s">
        <v>0</v>
      </c>
      <c r="I149" s="1">
        <v>17272.008403361346</v>
      </c>
      <c r="J149" s="1">
        <v>148.00404858299595</v>
      </c>
      <c r="K149" s="1">
        <v>68.643312101910823</v>
      </c>
      <c r="L149" s="1">
        <v>117.50320512820512</v>
      </c>
      <c r="M149" s="1"/>
      <c r="O149" s="1"/>
      <c r="P149" s="1"/>
      <c r="Q149" s="1"/>
      <c r="R149" s="1"/>
      <c r="S149" s="1"/>
    </row>
    <row r="150" spans="1:19" x14ac:dyDescent="0.2">
      <c r="A150" s="2"/>
      <c r="B150" s="6">
        <v>730.8115942028985</v>
      </c>
      <c r="C150" s="6">
        <v>134.05555555555554</v>
      </c>
      <c r="D150" s="6">
        <v>66.75524475524476</v>
      </c>
      <c r="E150" s="6">
        <v>136.4</v>
      </c>
      <c r="F150" s="2"/>
      <c r="G150" s="2" t="s">
        <v>50</v>
      </c>
      <c r="H150" s="2"/>
      <c r="I150" s="1">
        <v>21888.047619047618</v>
      </c>
      <c r="J150" s="1">
        <v>126.90235690235691</v>
      </c>
      <c r="K150" s="1">
        <v>72.106109324758847</v>
      </c>
      <c r="L150" s="1">
        <v>142.70161290322582</v>
      </c>
      <c r="M150" s="1"/>
      <c r="O150" s="1"/>
      <c r="P150" s="1"/>
      <c r="Q150" s="1"/>
      <c r="R150" s="1"/>
      <c r="S150" s="1"/>
    </row>
    <row r="151" spans="1:19" x14ac:dyDescent="0.2">
      <c r="A151" s="2"/>
      <c r="B151" s="6">
        <v>950.62500000000011</v>
      </c>
      <c r="C151" s="6">
        <v>129.544061302682</v>
      </c>
      <c r="D151" s="6">
        <v>63.480392156862749</v>
      </c>
      <c r="E151" s="6">
        <v>138.5</v>
      </c>
      <c r="F151" s="2"/>
      <c r="G151" s="2"/>
      <c r="H151" s="2"/>
      <c r="I151" s="1">
        <v>13785.2324929972</v>
      </c>
      <c r="J151" s="1">
        <v>99.189602446483178</v>
      </c>
      <c r="K151" s="1">
        <v>69.401898734177209</v>
      </c>
      <c r="L151" s="1">
        <v>152.1094890510949</v>
      </c>
      <c r="M151" s="1"/>
      <c r="O151" s="1"/>
      <c r="P151" s="1"/>
      <c r="Q151" s="1"/>
      <c r="R151" s="1"/>
      <c r="S151" s="1"/>
    </row>
    <row r="152" spans="1:19" x14ac:dyDescent="0.2">
      <c r="A152" s="2"/>
      <c r="B152" s="2"/>
      <c r="C152" s="6">
        <v>136.3967213114754</v>
      </c>
      <c r="D152" s="6">
        <v>74.034482758620683</v>
      </c>
      <c r="E152" s="2"/>
      <c r="F152" s="2"/>
      <c r="G152" s="2"/>
      <c r="H152" s="2"/>
      <c r="I152" s="1">
        <v>13574.037267080745</v>
      </c>
      <c r="J152" s="1">
        <v>174.6137931034483</v>
      </c>
      <c r="K152" s="1">
        <v>81.372262773722625</v>
      </c>
      <c r="L152" s="1">
        <v>113.88333333333334</v>
      </c>
      <c r="M152" s="1"/>
      <c r="O152" s="1"/>
      <c r="P152" s="1"/>
      <c r="Q152" s="1"/>
      <c r="R152" s="1"/>
      <c r="S152" s="1"/>
    </row>
    <row r="153" spans="1:19" x14ac:dyDescent="0.2">
      <c r="A153" s="2" t="s">
        <v>1</v>
      </c>
      <c r="B153" s="2">
        <f>AVERAGE(B149:B152)</f>
        <v>957.39213004042188</v>
      </c>
      <c r="C153" s="2">
        <f t="shared" ref="C153:E153" si="52">AVERAGE(C149:C152)</f>
        <v>131.70801311385679</v>
      </c>
      <c r="D153" s="2">
        <f t="shared" si="52"/>
        <v>69.590579563072126</v>
      </c>
      <c r="E153" s="2">
        <f t="shared" si="52"/>
        <v>129.14953703703705</v>
      </c>
      <c r="F153" s="2"/>
      <c r="G153" s="2"/>
      <c r="H153" s="2" t="s">
        <v>1</v>
      </c>
      <c r="I153" s="2">
        <f>AVERAGE(I149:I152)</f>
        <v>16629.831445621727</v>
      </c>
      <c r="J153" s="2">
        <f t="shared" ref="J153:L153" si="53">AVERAGE(J149:J152)</f>
        <v>137.1774502588211</v>
      </c>
      <c r="K153" s="2">
        <f t="shared" si="53"/>
        <v>72.880895733642376</v>
      </c>
      <c r="L153" s="2">
        <f t="shared" si="53"/>
        <v>131.54941010396479</v>
      </c>
      <c r="M153" s="1"/>
      <c r="O153" s="1"/>
      <c r="P153" s="1"/>
      <c r="Q153" s="1"/>
      <c r="R153" s="1"/>
      <c r="S153" s="1"/>
    </row>
    <row r="154" spans="1:19" x14ac:dyDescent="0.2">
      <c r="A154" s="2" t="s">
        <v>14</v>
      </c>
      <c r="B154" s="2">
        <f>STDEV(B149:B152)</f>
        <v>230.03876460293415</v>
      </c>
      <c r="C154" s="2">
        <f t="shared" ref="C154:E154" si="54">STDEV(C149:C152)</f>
        <v>4.3172878596714135</v>
      </c>
      <c r="D154" s="2">
        <f t="shared" si="54"/>
        <v>5.3349902533649862</v>
      </c>
      <c r="E154" s="2">
        <f t="shared" si="54"/>
        <v>14.415115545792874</v>
      </c>
      <c r="F154" s="2"/>
      <c r="G154" s="2"/>
      <c r="H154" s="2" t="s">
        <v>14</v>
      </c>
      <c r="I154" s="2">
        <f>STDEV(I149:I152)</f>
        <v>3894.0488712224746</v>
      </c>
      <c r="J154" s="2">
        <f t="shared" ref="J154:L154" si="55">STDEV(J149:J152)</f>
        <v>31.975767500566587</v>
      </c>
      <c r="K154" s="2">
        <f t="shared" si="55"/>
        <v>5.8527527240595276</v>
      </c>
      <c r="L154" s="2">
        <f t="shared" si="55"/>
        <v>18.765878754404049</v>
      </c>
      <c r="M154" s="1"/>
      <c r="O154" s="1"/>
      <c r="P154" s="1"/>
      <c r="Q154" s="1"/>
      <c r="R154" s="1"/>
      <c r="S154" s="1"/>
    </row>
    <row r="155" spans="1:19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1"/>
      <c r="L155" s="1"/>
      <c r="M155" s="1"/>
      <c r="O155" s="1"/>
      <c r="P155" s="1"/>
      <c r="Q155" s="1"/>
      <c r="R155" s="1"/>
      <c r="S155" s="1"/>
    </row>
    <row r="156" spans="1:19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1"/>
      <c r="L156" s="1"/>
      <c r="M156" s="1"/>
      <c r="O156" s="1"/>
      <c r="P156" s="1"/>
      <c r="Q156" s="1"/>
      <c r="R156" s="1"/>
      <c r="S156" s="1"/>
    </row>
    <row r="157" spans="1:19" x14ac:dyDescent="0.2">
      <c r="A157" s="2" t="s">
        <v>15</v>
      </c>
      <c r="B157" s="2">
        <f>B149*100/16629</f>
        <v>7.1606217807346635</v>
      </c>
      <c r="C157" s="2">
        <f t="shared" ref="C157:E157" si="56">C149*100/16629</f>
        <v>0.76273807376098546</v>
      </c>
      <c r="D157" s="2">
        <f t="shared" si="56"/>
        <v>0.4455601574451879</v>
      </c>
      <c r="E157" s="2">
        <f t="shared" si="56"/>
        <v>0.67682128276571729</v>
      </c>
      <c r="F157" s="2"/>
      <c r="G157" s="2"/>
      <c r="H157" s="2" t="s">
        <v>15</v>
      </c>
      <c r="I157" s="2">
        <f>I149*100/16629</f>
        <v>103.86678936413101</v>
      </c>
      <c r="J157" s="2">
        <f t="shared" ref="J157:L157" si="57">J149*100/16629</f>
        <v>0.89003577234347198</v>
      </c>
      <c r="K157" s="2">
        <f t="shared" si="57"/>
        <v>0.41279278430399197</v>
      </c>
      <c r="L157" s="2">
        <f t="shared" si="57"/>
        <v>0.70661618334358722</v>
      </c>
      <c r="M157" s="1"/>
      <c r="O157" s="1"/>
      <c r="P157" s="1"/>
      <c r="Q157" s="1"/>
      <c r="R157" s="1"/>
      <c r="S157" s="1"/>
    </row>
    <row r="158" spans="1:19" x14ac:dyDescent="0.2">
      <c r="A158" s="2"/>
      <c r="B158" s="2">
        <f t="shared" ref="B158:E160" si="58">B150*100/16629</f>
        <v>4.3948018173245451</v>
      </c>
      <c r="C158" s="2">
        <f t="shared" si="58"/>
        <v>0.8061552441851918</v>
      </c>
      <c r="D158" s="2">
        <f t="shared" si="58"/>
        <v>0.40143872003875614</v>
      </c>
      <c r="E158" s="2">
        <f t="shared" si="58"/>
        <v>0.82025377352817364</v>
      </c>
      <c r="F158" s="2"/>
      <c r="G158" s="2"/>
      <c r="I158" s="2">
        <f t="shared" ref="I158:L160" si="59">I150*100/16629</f>
        <v>131.62575993173141</v>
      </c>
      <c r="J158" s="2">
        <f t="shared" si="59"/>
        <v>0.76313883518165204</v>
      </c>
      <c r="K158" s="2">
        <f t="shared" si="59"/>
        <v>0.43361662953129382</v>
      </c>
      <c r="L158" s="2">
        <f t="shared" si="59"/>
        <v>0.85814909437263709</v>
      </c>
      <c r="M158" s="1"/>
      <c r="O158" s="1"/>
      <c r="P158" s="1"/>
      <c r="Q158" s="1"/>
      <c r="R158" s="1"/>
      <c r="S158" s="1"/>
    </row>
    <row r="159" spans="1:19" x14ac:dyDescent="0.2">
      <c r="A159" s="2"/>
      <c r="B159" s="2">
        <f t="shared" si="58"/>
        <v>5.7166696734620253</v>
      </c>
      <c r="C159" s="2">
        <f t="shared" si="58"/>
        <v>0.77902496423526368</v>
      </c>
      <c r="D159" s="2">
        <f t="shared" si="58"/>
        <v>0.38174509686008024</v>
      </c>
      <c r="E159" s="2">
        <f t="shared" si="58"/>
        <v>0.83288231402970714</v>
      </c>
      <c r="F159" s="2"/>
      <c r="G159" s="2"/>
      <c r="H159" s="2"/>
      <c r="I159" s="2">
        <f t="shared" si="59"/>
        <v>82.898746124223948</v>
      </c>
      <c r="J159" s="2">
        <f t="shared" si="59"/>
        <v>0.5964856722982933</v>
      </c>
      <c r="K159" s="2">
        <f t="shared" si="59"/>
        <v>0.41735461383232431</v>
      </c>
      <c r="L159" s="2">
        <f t="shared" si="59"/>
        <v>0.91472421102348245</v>
      </c>
      <c r="M159" s="1"/>
      <c r="O159" s="1"/>
      <c r="P159" s="1"/>
      <c r="Q159" s="1"/>
      <c r="R159" s="1"/>
      <c r="S159" s="1"/>
    </row>
    <row r="160" spans="1:19" x14ac:dyDescent="0.2">
      <c r="A160" s="2"/>
      <c r="B160" s="2"/>
      <c r="C160" s="2">
        <f t="shared" si="58"/>
        <v>0.82023405683730477</v>
      </c>
      <c r="D160" s="2">
        <f t="shared" si="58"/>
        <v>0.44521307810824873</v>
      </c>
      <c r="E160" s="2"/>
      <c r="F160" s="2"/>
      <c r="G160" s="2"/>
      <c r="H160" s="2"/>
      <c r="I160" s="2">
        <f t="shared" si="59"/>
        <v>81.628704474597058</v>
      </c>
      <c r="J160" s="2">
        <f t="shared" si="59"/>
        <v>1.0500558849206103</v>
      </c>
      <c r="K160" s="2">
        <f t="shared" si="59"/>
        <v>0.48933948387589526</v>
      </c>
      <c r="L160" s="2">
        <f t="shared" si="59"/>
        <v>0.68484775592839819</v>
      </c>
      <c r="M160" s="1"/>
      <c r="O160" s="1"/>
      <c r="P160" s="1"/>
      <c r="Q160" s="1"/>
      <c r="R160" s="1"/>
      <c r="S160" s="1"/>
    </row>
    <row r="161" spans="1:19" x14ac:dyDescent="0.2">
      <c r="A161" s="2" t="s">
        <v>1</v>
      </c>
      <c r="B161" s="3">
        <f>AVERAGE(B157:B160)</f>
        <v>5.7573644238404116</v>
      </c>
      <c r="C161" s="3">
        <f t="shared" ref="C161:E161" si="60">AVERAGE(C157:C160)</f>
        <v>0.7920380847546864</v>
      </c>
      <c r="D161" s="3">
        <f t="shared" si="60"/>
        <v>0.41848926311306822</v>
      </c>
      <c r="E161" s="3">
        <f t="shared" si="60"/>
        <v>0.77665245677453276</v>
      </c>
      <c r="F161" s="3"/>
      <c r="G161" s="2"/>
      <c r="H161" s="2" t="s">
        <v>1</v>
      </c>
      <c r="I161" s="3">
        <f>AVERAGE(I157:I160)</f>
        <v>100.00499997367086</v>
      </c>
      <c r="J161" s="3">
        <f t="shared" ref="J161:L161" si="61">AVERAGE(J157:J160)</f>
        <v>0.82492904118600685</v>
      </c>
      <c r="K161" s="3">
        <f t="shared" si="61"/>
        <v>0.43827587788587635</v>
      </c>
      <c r="L161" s="3">
        <f t="shared" si="61"/>
        <v>0.79108431116702616</v>
      </c>
      <c r="M161" s="1"/>
      <c r="O161" s="1"/>
      <c r="P161" s="1"/>
      <c r="Q161" s="1"/>
      <c r="R161" s="1"/>
      <c r="S161" s="1"/>
    </row>
    <row r="162" spans="1:19" x14ac:dyDescent="0.2">
      <c r="A162" s="2" t="s">
        <v>14</v>
      </c>
      <c r="B162" s="2">
        <f>STDEV(B157:B160)</f>
        <v>1.3833589789099381</v>
      </c>
      <c r="C162" s="2">
        <f t="shared" ref="C162:E162" si="62">STDEV(C157:C160)</f>
        <v>2.5962402186971059E-2</v>
      </c>
      <c r="D162" s="2">
        <f t="shared" si="62"/>
        <v>3.2082447852336209E-2</v>
      </c>
      <c r="E162" s="2">
        <f t="shared" si="62"/>
        <v>8.6686605002061892E-2</v>
      </c>
      <c r="F162" s="2"/>
      <c r="G162" s="2"/>
      <c r="H162" s="2" t="s">
        <v>14</v>
      </c>
      <c r="I162" s="2">
        <f>STDEV(I157:I160)</f>
        <v>23.417216135801695</v>
      </c>
      <c r="J162" s="2">
        <f t="shared" ref="J162:L162" si="63">STDEV(J157:J160)</f>
        <v>0.19228917854691657</v>
      </c>
      <c r="K162" s="2">
        <f t="shared" si="63"/>
        <v>3.5196059438688594E-2</v>
      </c>
      <c r="L162" s="2">
        <f t="shared" si="63"/>
        <v>0.11285031423659848</v>
      </c>
      <c r="M162" s="1"/>
      <c r="O162" s="1"/>
      <c r="P162" s="1"/>
      <c r="Q162" s="1"/>
      <c r="R162" s="1"/>
      <c r="S162" s="1"/>
    </row>
    <row r="163" spans="1:19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1"/>
      <c r="L163" s="1"/>
      <c r="M163" s="1"/>
      <c r="O163" s="1"/>
      <c r="P163" s="1"/>
      <c r="Q163" s="1"/>
      <c r="R163" s="1"/>
      <c r="S163" s="1"/>
    </row>
    <row r="164" spans="1:19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1"/>
      <c r="L164" s="1"/>
      <c r="M164" s="1"/>
      <c r="O164" s="1"/>
      <c r="P164" s="1"/>
      <c r="Q164" s="1"/>
      <c r="R164" s="1"/>
      <c r="S164" s="1"/>
    </row>
    <row r="165" spans="1:19" x14ac:dyDescent="0.2">
      <c r="A165" s="1" t="s">
        <v>53</v>
      </c>
      <c r="H165" s="2"/>
      <c r="I165" s="2"/>
      <c r="J165" s="2"/>
      <c r="K165" s="1"/>
      <c r="L165" s="1"/>
      <c r="M165" s="1"/>
      <c r="N165" s="1"/>
      <c r="O165" s="1"/>
      <c r="P165" s="1"/>
      <c r="Q165" s="1"/>
      <c r="R165" s="1"/>
      <c r="S165" s="1"/>
    </row>
    <row r="166" spans="1:19" x14ac:dyDescent="0.2">
      <c r="H166" s="2"/>
      <c r="I166" s="2"/>
      <c r="J166" s="2"/>
      <c r="K166" s="1"/>
      <c r="L166" s="1"/>
      <c r="M166" s="1"/>
      <c r="N166" s="1"/>
      <c r="O166" s="1"/>
      <c r="P166" s="1"/>
      <c r="Q166" s="1"/>
      <c r="R166" s="1"/>
      <c r="S166" s="1"/>
    </row>
    <row r="167" spans="1:19" x14ac:dyDescent="0.2">
      <c r="H167" s="2"/>
      <c r="I167" s="2"/>
      <c r="J167" s="2"/>
      <c r="K167" s="1"/>
      <c r="L167" s="1"/>
      <c r="M167" s="1"/>
      <c r="N167" s="1"/>
      <c r="O167" s="1"/>
      <c r="P167" s="1"/>
      <c r="Q167" s="1"/>
      <c r="R167" s="1"/>
      <c r="S167" s="1"/>
    </row>
    <row r="168" spans="1:19" x14ac:dyDescent="0.2">
      <c r="H168" s="2"/>
      <c r="I168" s="2"/>
      <c r="J168" s="2"/>
      <c r="K168" s="1"/>
      <c r="L168" s="1"/>
      <c r="M168" s="1"/>
      <c r="N168" s="1"/>
      <c r="O168" s="1"/>
      <c r="P168" s="1"/>
      <c r="Q168" s="1"/>
      <c r="R168" s="1"/>
      <c r="S168" s="1"/>
    </row>
    <row r="169" spans="1:19" x14ac:dyDescent="0.2">
      <c r="I169" s="3"/>
      <c r="J169" s="2"/>
      <c r="K169" s="1"/>
      <c r="L169" s="1"/>
      <c r="M169" s="1"/>
      <c r="N169" s="1"/>
      <c r="O169" s="1"/>
      <c r="P169" s="1"/>
      <c r="Q169" s="1"/>
      <c r="R169" s="1"/>
      <c r="S169" s="1"/>
    </row>
    <row r="170" spans="1:19" x14ac:dyDescent="0.2">
      <c r="I170" s="2"/>
      <c r="J170" s="2"/>
      <c r="K170" s="1"/>
      <c r="L170" s="1"/>
      <c r="M170" s="1"/>
      <c r="N170" s="1"/>
      <c r="O170" s="1"/>
      <c r="P170" s="1"/>
      <c r="Q170" s="1"/>
      <c r="R170" s="1"/>
      <c r="S170" s="1"/>
    </row>
    <row r="171" spans="1:19" x14ac:dyDescent="0.2">
      <c r="H171" s="2"/>
      <c r="I171" s="2"/>
      <c r="J171" s="2"/>
      <c r="K171" s="1"/>
      <c r="L171" s="1"/>
      <c r="M171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96A42-5B6C-8144-B77A-47D3207AEFD7}">
  <dimension ref="A1:K143"/>
  <sheetViews>
    <sheetView topLeftCell="A89" zoomScale="84" zoomScaleNormal="84" workbookViewId="0">
      <selection activeCell="G143" sqref="G143"/>
    </sheetView>
  </sheetViews>
  <sheetFormatPr baseColWidth="10" defaultRowHeight="16" x14ac:dyDescent="0.2"/>
  <cols>
    <col min="1" max="1" width="17.83203125" style="1" customWidth="1"/>
    <col min="2" max="6" width="10.83203125" style="1"/>
    <col min="7" max="7" width="20.6640625" style="1" customWidth="1"/>
    <col min="8" max="8" width="13.1640625" style="1" customWidth="1"/>
    <col min="9" max="16384" width="10.83203125" style="1"/>
  </cols>
  <sheetData>
    <row r="1" spans="1:5" x14ac:dyDescent="0.2">
      <c r="A1" s="1" t="s">
        <v>60</v>
      </c>
      <c r="B1" s="2"/>
      <c r="C1" s="2"/>
      <c r="D1" s="2"/>
      <c r="E1" s="2"/>
    </row>
    <row r="2" spans="1:5" x14ac:dyDescent="0.2">
      <c r="A2" s="1" t="s">
        <v>75</v>
      </c>
      <c r="B2" s="2"/>
      <c r="C2" s="2"/>
      <c r="D2" s="2"/>
      <c r="E2" s="2"/>
    </row>
    <row r="3" spans="1:5" x14ac:dyDescent="0.2">
      <c r="A3" s="5"/>
      <c r="B3" s="2"/>
      <c r="C3" s="2"/>
      <c r="D3" s="2"/>
      <c r="E3" s="2"/>
    </row>
    <row r="4" spans="1:5" x14ac:dyDescent="0.2">
      <c r="A4" s="2"/>
      <c r="B4" s="3" t="s">
        <v>2</v>
      </c>
      <c r="C4" s="3" t="s">
        <v>3</v>
      </c>
      <c r="D4" s="3" t="s">
        <v>4</v>
      </c>
      <c r="E4" s="3" t="s">
        <v>5</v>
      </c>
    </row>
    <row r="5" spans="1:5" x14ac:dyDescent="0.2">
      <c r="A5" s="3" t="s">
        <v>0</v>
      </c>
      <c r="B5" s="2">
        <v>20699.862962962961</v>
      </c>
      <c r="C5" s="2">
        <v>131.68</v>
      </c>
      <c r="D5" s="2">
        <v>99.212389380530965</v>
      </c>
      <c r="E5" s="2">
        <v>156.45652173913044</v>
      </c>
    </row>
    <row r="6" spans="1:5" x14ac:dyDescent="0.2">
      <c r="A6" s="3" t="s">
        <v>47</v>
      </c>
      <c r="B6" s="2">
        <v>20013.140350877195</v>
      </c>
      <c r="C6" s="2">
        <v>124.32055749128921</v>
      </c>
      <c r="D6" s="2">
        <v>96.415929203539818</v>
      </c>
      <c r="E6" s="2">
        <v>153.58333333333334</v>
      </c>
    </row>
    <row r="7" spans="1:5" x14ac:dyDescent="0.2">
      <c r="A7" s="2"/>
      <c r="B7" s="2">
        <v>27219.69624573379</v>
      </c>
      <c r="C7" s="2">
        <v>122.03673469387756</v>
      </c>
      <c r="D7" s="2">
        <v>99.363228699551556</v>
      </c>
      <c r="E7" s="2">
        <v>150.40833333333333</v>
      </c>
    </row>
    <row r="8" spans="1:5" x14ac:dyDescent="0.2">
      <c r="A8" s="2"/>
      <c r="C8" s="2">
        <v>139.87443946188341</v>
      </c>
      <c r="D8" s="2">
        <v>96.144067796610173</v>
      </c>
      <c r="E8" s="1">
        <v>148.35416666666669</v>
      </c>
    </row>
    <row r="9" spans="1:5" x14ac:dyDescent="0.2">
      <c r="A9" s="2" t="s">
        <v>1</v>
      </c>
      <c r="B9" s="1">
        <f>AVERAGE(B5:B8)</f>
        <v>22644.233186524649</v>
      </c>
      <c r="C9" s="1">
        <f t="shared" ref="C9:E9" si="0">AVERAGE(C5:C8)</f>
        <v>129.47793291176254</v>
      </c>
      <c r="D9" s="1">
        <f>AVERAGE(D5:D8)</f>
        <v>97.783903770058117</v>
      </c>
      <c r="E9" s="1">
        <f t="shared" si="0"/>
        <v>152.20058876811595</v>
      </c>
    </row>
    <row r="10" spans="1:5" x14ac:dyDescent="0.2">
      <c r="A10" s="2" t="s">
        <v>14</v>
      </c>
      <c r="B10" s="1">
        <f>STDEV(B5:B8)</f>
        <v>3977.3161354270273</v>
      </c>
      <c r="C10" s="1">
        <f t="shared" ref="C10:E10" si="1">STDEV(C5:C8)</f>
        <v>8.0603225752935774</v>
      </c>
      <c r="D10" s="1">
        <f t="shared" si="1"/>
        <v>1.741192580455738</v>
      </c>
      <c r="E10" s="1">
        <f t="shared" si="1"/>
        <v>3.5605285428070763</v>
      </c>
    </row>
    <row r="11" spans="1:5" x14ac:dyDescent="0.2">
      <c r="A11" s="2"/>
    </row>
    <row r="12" spans="1:5" x14ac:dyDescent="0.2">
      <c r="A12" s="2"/>
    </row>
    <row r="13" spans="1:5" x14ac:dyDescent="0.2">
      <c r="A13" s="2" t="s">
        <v>15</v>
      </c>
      <c r="B13" s="1">
        <f t="shared" ref="B13:E15" si="2">B5*100/22644</f>
        <v>91.414339175777073</v>
      </c>
      <c r="C13" s="1">
        <f t="shared" si="2"/>
        <v>0.58152269916975796</v>
      </c>
      <c r="D13" s="1">
        <f t="shared" si="2"/>
        <v>0.43813985771299668</v>
      </c>
      <c r="E13" s="1">
        <f t="shared" si="2"/>
        <v>0.69094030091472547</v>
      </c>
    </row>
    <row r="14" spans="1:5" x14ac:dyDescent="0.2">
      <c r="A14" s="2"/>
      <c r="B14" s="1">
        <f t="shared" si="2"/>
        <v>88.381647901771757</v>
      </c>
      <c r="C14" s="1">
        <f t="shared" si="2"/>
        <v>0.54902206982551316</v>
      </c>
      <c r="D14" s="1">
        <f t="shared" si="2"/>
        <v>0.42579018372875738</v>
      </c>
      <c r="E14" s="1">
        <f t="shared" si="2"/>
        <v>0.6782517811929577</v>
      </c>
    </row>
    <row r="15" spans="1:5" x14ac:dyDescent="0.2">
      <c r="A15" s="2"/>
      <c r="B15" s="1">
        <f t="shared" si="2"/>
        <v>120.20710230407079</v>
      </c>
      <c r="C15" s="1">
        <f t="shared" si="2"/>
        <v>0.53893629523881637</v>
      </c>
      <c r="D15" s="1">
        <f t="shared" si="2"/>
        <v>0.43880599143062871</v>
      </c>
      <c r="E15" s="1">
        <f t="shared" si="2"/>
        <v>0.66423040687746571</v>
      </c>
    </row>
    <row r="16" spans="1:5" x14ac:dyDescent="0.2">
      <c r="A16" s="2"/>
      <c r="C16" s="1">
        <f>C8*100/22644</f>
        <v>0.61771082609911421</v>
      </c>
      <c r="D16" s="1">
        <f>D8*100/22644</f>
        <v>0.42458959457962453</v>
      </c>
      <c r="E16" s="1">
        <f>E8*100/22644</f>
        <v>0.65515883530589414</v>
      </c>
    </row>
    <row r="17" spans="1:11" x14ac:dyDescent="0.2">
      <c r="A17" s="2" t="s">
        <v>1</v>
      </c>
      <c r="B17" s="4">
        <f>AVERAGE(B13:B16)</f>
        <v>100.0010297938732</v>
      </c>
      <c r="C17" s="4">
        <f t="shared" ref="C17:E17" si="3">AVERAGE(C13:C16)</f>
        <v>0.57179797258330045</v>
      </c>
      <c r="D17" s="4">
        <f t="shared" si="3"/>
        <v>0.43183140686300187</v>
      </c>
      <c r="E17" s="4">
        <f t="shared" si="3"/>
        <v>0.67214533107276075</v>
      </c>
    </row>
    <row r="18" spans="1:11" x14ac:dyDescent="0.2">
      <c r="A18" s="2" t="s">
        <v>14</v>
      </c>
      <c r="B18" s="1">
        <f>STDEV(B13:B16)</f>
        <v>17.564547497911313</v>
      </c>
      <c r="C18" s="1">
        <f t="shared" ref="C18:E18" si="4">STDEV(C13:C16)</f>
        <v>3.559584249820516E-2</v>
      </c>
      <c r="D18" s="1">
        <f t="shared" si="4"/>
        <v>7.6894213939928419E-3</v>
      </c>
      <c r="E18" s="1">
        <f t="shared" si="4"/>
        <v>1.5723938097540541E-2</v>
      </c>
    </row>
    <row r="20" spans="1:11" x14ac:dyDescent="0.2">
      <c r="G20" s="1" t="s">
        <v>13</v>
      </c>
      <c r="H20" s="3" t="s">
        <v>2</v>
      </c>
    </row>
    <row r="21" spans="1:11" x14ac:dyDescent="0.2">
      <c r="A21" s="3" t="s">
        <v>33</v>
      </c>
      <c r="B21" s="1">
        <v>147.97687999999999</v>
      </c>
      <c r="C21" s="1">
        <v>68.457143000000002</v>
      </c>
      <c r="D21" s="1">
        <v>47.408360000000002</v>
      </c>
      <c r="E21" s="1">
        <v>67.842406999999994</v>
      </c>
      <c r="G21" s="2" t="s">
        <v>61</v>
      </c>
      <c r="H21" s="1">
        <v>22463.351063829792</v>
      </c>
      <c r="I21" s="3"/>
      <c r="J21" s="3"/>
      <c r="K21" s="3"/>
    </row>
    <row r="22" spans="1:11" x14ac:dyDescent="0.2">
      <c r="A22" s="3"/>
      <c r="B22" s="1">
        <v>155.49424999999999</v>
      </c>
      <c r="C22" s="1">
        <v>71.840979000000004</v>
      </c>
      <c r="D22" s="1">
        <v>46.901907000000001</v>
      </c>
      <c r="E22" s="1">
        <v>76.378204999999994</v>
      </c>
      <c r="H22" s="1">
        <v>20858.215151515153</v>
      </c>
    </row>
    <row r="23" spans="1:11" x14ac:dyDescent="0.2">
      <c r="B23" s="1">
        <v>190.62057999999999</v>
      </c>
      <c r="C23" s="1">
        <v>82.903426999999994</v>
      </c>
      <c r="D23" s="1">
        <v>51.279874</v>
      </c>
      <c r="E23" s="1">
        <v>66.454544999999996</v>
      </c>
      <c r="H23" s="1">
        <v>21403.224299065419</v>
      </c>
    </row>
    <row r="24" spans="1:11" x14ac:dyDescent="0.2">
      <c r="B24" s="1">
        <v>179.86485999999999</v>
      </c>
      <c r="C24" s="1">
        <v>71.255814000000001</v>
      </c>
      <c r="D24" s="1">
        <v>48.312080999999999</v>
      </c>
      <c r="E24" s="1">
        <v>78.159374999999997</v>
      </c>
      <c r="H24" s="1">
        <v>23255.153594771244</v>
      </c>
    </row>
    <row r="25" spans="1:11" x14ac:dyDescent="0.2">
      <c r="A25" s="2" t="s">
        <v>1</v>
      </c>
      <c r="B25" s="1">
        <f>AVERAGE(B21:B24)</f>
        <v>168.48914250000001</v>
      </c>
      <c r="C25" s="1">
        <f t="shared" ref="C25:E25" si="5">AVERAGE(C21:C24)</f>
        <v>73.614340749999997</v>
      </c>
      <c r="D25" s="1">
        <f t="shared" si="5"/>
        <v>48.475555500000006</v>
      </c>
      <c r="E25" s="1">
        <f t="shared" si="5"/>
        <v>72.208632999999992</v>
      </c>
      <c r="H25" s="1">
        <v>21258.095384615382</v>
      </c>
    </row>
    <row r="26" spans="1:11" x14ac:dyDescent="0.2">
      <c r="A26" s="2" t="s">
        <v>14</v>
      </c>
      <c r="B26" s="1">
        <f>STDEV(B21:B24)</f>
        <v>20.073428692441826</v>
      </c>
      <c r="C26" s="1">
        <f t="shared" ref="C26:E26" si="6">STDEV(C21:C24)</f>
        <v>6.366350925487656</v>
      </c>
      <c r="D26" s="1">
        <f t="shared" si="6"/>
        <v>1.958417898744204</v>
      </c>
      <c r="E26" s="1">
        <f t="shared" si="6"/>
        <v>5.9152379272679587</v>
      </c>
      <c r="H26" s="1">
        <v>20026.664756446989</v>
      </c>
    </row>
    <row r="27" spans="1:11" x14ac:dyDescent="0.2">
      <c r="A27" s="2"/>
      <c r="H27" s="1">
        <v>20105.429003021149</v>
      </c>
    </row>
    <row r="28" spans="1:11" x14ac:dyDescent="0.2">
      <c r="A28" s="2"/>
      <c r="H28" s="1">
        <v>22453.041935483874</v>
      </c>
    </row>
    <row r="29" spans="1:11" x14ac:dyDescent="0.2">
      <c r="A29" s="2" t="s">
        <v>15</v>
      </c>
      <c r="B29" s="1">
        <f>B21*100/21478</f>
        <v>0.68896955023745232</v>
      </c>
      <c r="C29" s="1">
        <f t="shared" ref="C29:E29" si="7">C21*100/21478</f>
        <v>0.31873146009870568</v>
      </c>
      <c r="D29" s="1">
        <f t="shared" si="7"/>
        <v>0.22072986311574636</v>
      </c>
      <c r="E29" s="1">
        <f t="shared" si="7"/>
        <v>0.31586929416146753</v>
      </c>
      <c r="G29" s="5" t="s">
        <v>1</v>
      </c>
      <c r="H29" s="1">
        <f>AVERAGE(H21:H28)</f>
        <v>21477.896898593626</v>
      </c>
    </row>
    <row r="30" spans="1:11" x14ac:dyDescent="0.2">
      <c r="A30" s="2"/>
      <c r="B30" s="1">
        <f t="shared" ref="B30:E32" si="8">B22*100/21478</f>
        <v>0.72396987615234187</v>
      </c>
      <c r="C30" s="1">
        <f t="shared" si="8"/>
        <v>0.3344863534779775</v>
      </c>
      <c r="D30" s="1">
        <f t="shared" si="8"/>
        <v>0.21837185492131483</v>
      </c>
      <c r="E30" s="1">
        <f t="shared" si="8"/>
        <v>0.35561134649408699</v>
      </c>
      <c r="G30" s="5" t="s">
        <v>14</v>
      </c>
      <c r="H30" s="1">
        <f>STDEV(H21:H28)</f>
        <v>1165.4739161123309</v>
      </c>
    </row>
    <row r="31" spans="1:11" x14ac:dyDescent="0.2">
      <c r="A31" s="2"/>
      <c r="B31" s="1">
        <f t="shared" si="8"/>
        <v>0.8875155042368934</v>
      </c>
      <c r="C31" s="1">
        <f t="shared" si="8"/>
        <v>0.38599230375267712</v>
      </c>
      <c r="D31" s="1">
        <f t="shared" si="8"/>
        <v>0.23875534966011733</v>
      </c>
      <c r="E31" s="1">
        <f t="shared" si="8"/>
        <v>0.30940751001024303</v>
      </c>
    </row>
    <row r="32" spans="1:11" x14ac:dyDescent="0.2">
      <c r="A32" s="2"/>
      <c r="B32" s="1">
        <f t="shared" si="8"/>
        <v>0.83743765713753615</v>
      </c>
      <c r="C32" s="1">
        <f t="shared" si="8"/>
        <v>0.33176186795791041</v>
      </c>
      <c r="D32" s="1">
        <f t="shared" si="8"/>
        <v>0.22493752211565321</v>
      </c>
      <c r="E32" s="1">
        <f t="shared" si="8"/>
        <v>0.36390434397988641</v>
      </c>
    </row>
    <row r="33" spans="1:8" x14ac:dyDescent="0.2">
      <c r="A33" s="2" t="s">
        <v>1</v>
      </c>
      <c r="B33" s="4">
        <f>AVERAGE(B29:B32)</f>
        <v>0.78447314694105597</v>
      </c>
      <c r="C33" s="4">
        <f t="shared" ref="C33:E33" si="9">AVERAGE(C29:C32)</f>
        <v>0.34274299632181765</v>
      </c>
      <c r="D33" s="4">
        <f t="shared" si="9"/>
        <v>0.22569864745320795</v>
      </c>
      <c r="E33" s="4">
        <f t="shared" si="9"/>
        <v>0.33619812366142099</v>
      </c>
      <c r="G33" s="2" t="s">
        <v>15</v>
      </c>
      <c r="H33" s="1">
        <f t="shared" ref="H33:H40" si="10">H21*100/21478</f>
        <v>104.58772261770086</v>
      </c>
    </row>
    <row r="34" spans="1:8" x14ac:dyDescent="0.2">
      <c r="A34" s="2" t="s">
        <v>14</v>
      </c>
      <c r="B34" s="1">
        <f>STDEV(B29:B32)</f>
        <v>9.3460418532647235E-2</v>
      </c>
      <c r="C34" s="1">
        <f t="shared" ref="C34:E34" si="11">STDEV(C29:C32)</f>
        <v>2.9641265134033219E-2</v>
      </c>
      <c r="D34" s="1">
        <f t="shared" si="11"/>
        <v>9.1182507623810607E-3</v>
      </c>
      <c r="E34" s="1">
        <f t="shared" si="11"/>
        <v>2.7540915947797572E-2</v>
      </c>
      <c r="G34" s="2"/>
      <c r="H34" s="1">
        <f t="shared" si="10"/>
        <v>97.114326992807307</v>
      </c>
    </row>
    <row r="35" spans="1:8" x14ac:dyDescent="0.2">
      <c r="G35" s="2"/>
      <c r="H35" s="1">
        <f t="shared" si="10"/>
        <v>99.651849795443795</v>
      </c>
    </row>
    <row r="36" spans="1:8" x14ac:dyDescent="0.2">
      <c r="G36" s="2"/>
      <c r="H36" s="1">
        <f t="shared" si="10"/>
        <v>108.27429739627173</v>
      </c>
    </row>
    <row r="37" spans="1:8" x14ac:dyDescent="0.2">
      <c r="A37" s="3" t="s">
        <v>34</v>
      </c>
      <c r="B37" s="1">
        <v>170.26462395543177</v>
      </c>
      <c r="C37" s="1">
        <v>355.48677248677251</v>
      </c>
      <c r="D37" s="1">
        <v>37.973451327433629</v>
      </c>
      <c r="E37" s="1">
        <v>83.575539568345306</v>
      </c>
      <c r="H37" s="1">
        <f t="shared" si="10"/>
        <v>98.976140164891419</v>
      </c>
    </row>
    <row r="38" spans="1:8" x14ac:dyDescent="0.2">
      <c r="A38" s="3"/>
      <c r="B38" s="1">
        <v>188.01917808219179</v>
      </c>
      <c r="C38" s="1">
        <v>287.8395721925134</v>
      </c>
      <c r="D38" s="1">
        <v>36.617469879518076</v>
      </c>
      <c r="E38" s="1">
        <v>71.283132530120483</v>
      </c>
      <c r="H38" s="1">
        <f t="shared" si="10"/>
        <v>93.242689060652708</v>
      </c>
    </row>
    <row r="39" spans="1:8" x14ac:dyDescent="0.2">
      <c r="B39" s="1">
        <v>157.27840909090909</v>
      </c>
      <c r="C39" s="1">
        <v>350.77183098591547</v>
      </c>
      <c r="D39" s="1">
        <v>40.775956284153004</v>
      </c>
      <c r="E39" s="1">
        <v>69.715492957746477</v>
      </c>
      <c r="H39" s="1">
        <f t="shared" si="10"/>
        <v>93.609409642523275</v>
      </c>
    </row>
    <row r="40" spans="1:8" x14ac:dyDescent="0.2">
      <c r="B40" s="1">
        <v>168.9437869822485</v>
      </c>
      <c r="C40" s="1">
        <v>474.92625368731564</v>
      </c>
      <c r="D40" s="1">
        <v>40.301587301587297</v>
      </c>
      <c r="E40" s="1">
        <v>74.570512820512832</v>
      </c>
      <c r="H40" s="1">
        <f t="shared" si="10"/>
        <v>104.53972406873952</v>
      </c>
    </row>
    <row r="41" spans="1:8" x14ac:dyDescent="0.2">
      <c r="A41" s="2" t="s">
        <v>1</v>
      </c>
      <c r="B41" s="1">
        <f>AVERAGE(B37:B40)</f>
        <v>171.1264995276953</v>
      </c>
      <c r="C41" s="1">
        <f t="shared" ref="C41:E41" si="12">AVERAGE(C37:C40)</f>
        <v>367.25610733812925</v>
      </c>
      <c r="D41" s="1">
        <f t="shared" si="12"/>
        <v>38.917116198172998</v>
      </c>
      <c r="E41" s="1">
        <f t="shared" si="12"/>
        <v>74.786169469181274</v>
      </c>
      <c r="G41" s="5" t="s">
        <v>1</v>
      </c>
      <c r="H41" s="4">
        <f>AVERAGE(H33:H40)</f>
        <v>99.999519967378816</v>
      </c>
    </row>
    <row r="42" spans="1:8" x14ac:dyDescent="0.2">
      <c r="A42" s="2" t="s">
        <v>14</v>
      </c>
      <c r="B42" s="1">
        <f>STDEV(B37:B40)</f>
        <v>12.683838286694746</v>
      </c>
      <c r="C42" s="1">
        <f t="shared" ref="C42:E42" si="13">STDEV(C37:C40)</f>
        <v>78.124036162778808</v>
      </c>
      <c r="D42" s="1">
        <f t="shared" si="13"/>
        <v>1.9622201100289478</v>
      </c>
      <c r="E42" s="1">
        <f t="shared" si="13"/>
        <v>6.198993536863723</v>
      </c>
      <c r="G42" s="5" t="s">
        <v>14</v>
      </c>
      <c r="H42" s="1">
        <f>STDEV(H33:H40)</f>
        <v>5.4263614680711934</v>
      </c>
    </row>
    <row r="43" spans="1:8" x14ac:dyDescent="0.2">
      <c r="A43" s="2"/>
    </row>
    <row r="44" spans="1:8" x14ac:dyDescent="0.2">
      <c r="A44" s="2"/>
    </row>
    <row r="45" spans="1:8" x14ac:dyDescent="0.2">
      <c r="A45" s="2" t="s">
        <v>15</v>
      </c>
      <c r="B45" s="1">
        <f>B37*100/21478</f>
        <v>0.79273965897863763</v>
      </c>
      <c r="C45" s="1">
        <f t="shared" ref="C45:E45" si="14">C37*100/21478</f>
        <v>1.6551204604095937</v>
      </c>
      <c r="D45" s="1">
        <f t="shared" si="14"/>
        <v>0.17680161713117437</v>
      </c>
      <c r="E45" s="1">
        <f t="shared" si="14"/>
        <v>0.38912161080335833</v>
      </c>
    </row>
    <row r="46" spans="1:8" x14ac:dyDescent="0.2">
      <c r="A46" s="2"/>
      <c r="B46" s="1">
        <f t="shared" ref="B46:E48" si="15">B38*100/21478</f>
        <v>0.87540356682275722</v>
      </c>
      <c r="C46" s="1">
        <f t="shared" si="15"/>
        <v>1.3401600344190028</v>
      </c>
      <c r="D46" s="1">
        <f t="shared" si="15"/>
        <v>0.1704882665030174</v>
      </c>
      <c r="E46" s="1">
        <f t="shared" si="15"/>
        <v>0.33188906103976384</v>
      </c>
    </row>
    <row r="47" spans="1:8" x14ac:dyDescent="0.2">
      <c r="A47" s="2"/>
      <c r="B47" s="1">
        <f t="shared" si="15"/>
        <v>0.73227679062719575</v>
      </c>
      <c r="C47" s="1">
        <f t="shared" si="15"/>
        <v>1.6331680369956021</v>
      </c>
      <c r="D47" s="1">
        <f t="shared" si="15"/>
        <v>0.18984987561296676</v>
      </c>
      <c r="E47" s="1">
        <f t="shared" si="15"/>
        <v>0.32459024563621602</v>
      </c>
    </row>
    <row r="48" spans="1:8" x14ac:dyDescent="0.2">
      <c r="A48" s="2"/>
      <c r="B48" s="1">
        <f t="shared" si="15"/>
        <v>0.78658993845911396</v>
      </c>
      <c r="C48" s="1">
        <f t="shared" si="15"/>
        <v>2.2112219652077272</v>
      </c>
      <c r="D48" s="1">
        <f t="shared" si="15"/>
        <v>0.1876412482614177</v>
      </c>
      <c r="E48" s="1">
        <f t="shared" si="15"/>
        <v>0.34719486367684527</v>
      </c>
    </row>
    <row r="49" spans="1:8" x14ac:dyDescent="0.2">
      <c r="A49" s="2" t="s">
        <v>1</v>
      </c>
      <c r="B49" s="4">
        <f>AVERAGE(B45:B48)</f>
        <v>0.79675248872192617</v>
      </c>
      <c r="C49" s="4">
        <f t="shared" ref="C49:E49" si="16">AVERAGE(C45:C48)</f>
        <v>1.7099176242579814</v>
      </c>
      <c r="D49" s="4">
        <f t="shared" si="16"/>
        <v>0.18119525187714405</v>
      </c>
      <c r="E49" s="4">
        <f t="shared" si="16"/>
        <v>0.34819894528904582</v>
      </c>
    </row>
    <row r="50" spans="1:8" x14ac:dyDescent="0.2">
      <c r="A50" s="2" t="s">
        <v>14</v>
      </c>
      <c r="B50" s="1">
        <f>STDEV(B45:B48)</f>
        <v>5.9055025080057479E-2</v>
      </c>
      <c r="C50" s="1">
        <f t="shared" ref="C50:E50" si="17">STDEV(C45:C48)</f>
        <v>0.36373980893369462</v>
      </c>
      <c r="D50" s="1">
        <f t="shared" si="17"/>
        <v>9.1359535805426249E-3</v>
      </c>
      <c r="E50" s="1">
        <f t="shared" si="17"/>
        <v>2.886206135051551E-2</v>
      </c>
    </row>
    <row r="53" spans="1:8" x14ac:dyDescent="0.2">
      <c r="A53" s="3" t="s">
        <v>39</v>
      </c>
      <c r="B53" s="1">
        <v>10057.56</v>
      </c>
      <c r="C53" s="1">
        <v>113.036</v>
      </c>
      <c r="D53" s="1">
        <v>68.508960000000002</v>
      </c>
      <c r="E53" s="1">
        <v>123.08880000000001</v>
      </c>
      <c r="G53" s="1" t="s">
        <v>13</v>
      </c>
      <c r="H53" s="1">
        <v>26091.010273972606</v>
      </c>
    </row>
    <row r="54" spans="1:8" x14ac:dyDescent="0.2">
      <c r="A54" s="3"/>
      <c r="B54" s="1">
        <v>11360.2</v>
      </c>
      <c r="C54" s="1">
        <v>118.3386</v>
      </c>
      <c r="D54" s="1">
        <v>81.199100000000001</v>
      </c>
      <c r="E54" s="1">
        <v>125.6482</v>
      </c>
      <c r="G54" s="2" t="s">
        <v>62</v>
      </c>
      <c r="H54" s="1">
        <v>37510.702325581391</v>
      </c>
    </row>
    <row r="55" spans="1:8" x14ac:dyDescent="0.2">
      <c r="B55" s="1">
        <v>11912.66</v>
      </c>
      <c r="C55" s="1">
        <v>109.3433</v>
      </c>
      <c r="D55" s="1">
        <v>66.099639999999994</v>
      </c>
      <c r="E55" s="1">
        <v>116.1232</v>
      </c>
      <c r="H55" s="1">
        <v>35940.944954128441</v>
      </c>
    </row>
    <row r="56" spans="1:8" x14ac:dyDescent="0.2">
      <c r="B56" s="1">
        <v>12155.58</v>
      </c>
      <c r="C56" s="1">
        <v>121.245</v>
      </c>
      <c r="D56" s="1">
        <v>70.010679999999994</v>
      </c>
      <c r="E56" s="1">
        <v>121.8848</v>
      </c>
      <c r="H56" s="1">
        <v>23641.996587030721</v>
      </c>
    </row>
    <row r="57" spans="1:8" x14ac:dyDescent="0.2">
      <c r="A57" s="2" t="s">
        <v>1</v>
      </c>
      <c r="B57" s="1">
        <f>AVERAGE(B53:B56)</f>
        <v>11371.5</v>
      </c>
      <c r="C57" s="1">
        <f t="shared" ref="C57:E57" si="18">AVERAGE(C53:C56)</f>
        <v>115.490725</v>
      </c>
      <c r="D57" s="1">
        <f t="shared" si="18"/>
        <v>71.454594999999998</v>
      </c>
      <c r="E57" s="1">
        <f t="shared" si="18"/>
        <v>121.68625</v>
      </c>
      <c r="H57" s="1">
        <v>30410.879668049794</v>
      </c>
    </row>
    <row r="58" spans="1:8" x14ac:dyDescent="0.2">
      <c r="A58" s="2" t="s">
        <v>14</v>
      </c>
      <c r="B58" s="1">
        <f>STDEV(B53:B56)</f>
        <v>937.05240081153784</v>
      </c>
      <c r="C58" s="1">
        <f t="shared" ref="C58:E58" si="19">STDEV(C53:C56)</f>
        <v>5.3241143785453513</v>
      </c>
      <c r="D58" s="1">
        <f t="shared" si="19"/>
        <v>6.6930953683005825</v>
      </c>
      <c r="E58" s="1">
        <f t="shared" si="19"/>
        <v>4.0270395126776064</v>
      </c>
      <c r="H58" s="1">
        <v>26573.371747211895</v>
      </c>
    </row>
    <row r="59" spans="1:8" x14ac:dyDescent="0.2">
      <c r="A59" s="2"/>
      <c r="H59" s="1">
        <v>23040.035830618894</v>
      </c>
    </row>
    <row r="60" spans="1:8" x14ac:dyDescent="0.2">
      <c r="A60" s="2"/>
      <c r="H60" s="1">
        <v>28814.720472440942</v>
      </c>
    </row>
    <row r="61" spans="1:8" x14ac:dyDescent="0.2">
      <c r="A61" s="2" t="s">
        <v>15</v>
      </c>
      <c r="B61" s="1">
        <f>B53*100/29003</f>
        <v>34.677654035789402</v>
      </c>
      <c r="C61" s="1">
        <f t="shared" ref="C61:E61" si="20">C53*100/29003</f>
        <v>0.38973899251801541</v>
      </c>
      <c r="D61" s="1">
        <f t="shared" si="20"/>
        <v>0.23621335723890635</v>
      </c>
      <c r="E61" s="1">
        <f t="shared" si="20"/>
        <v>0.42440023445850433</v>
      </c>
      <c r="G61" s="5" t="s">
        <v>1</v>
      </c>
      <c r="H61" s="1">
        <f>AVERAGE(H53:H60)</f>
        <v>29002.957732379338</v>
      </c>
    </row>
    <row r="62" spans="1:8" x14ac:dyDescent="0.2">
      <c r="A62" s="2"/>
      <c r="B62" s="1">
        <f t="shared" ref="B62:E64" si="21">B54*100/29003</f>
        <v>39.169051477433371</v>
      </c>
      <c r="C62" s="1">
        <f t="shared" si="21"/>
        <v>0.40802192876598975</v>
      </c>
      <c r="D62" s="1">
        <f t="shared" si="21"/>
        <v>0.27996793435161882</v>
      </c>
      <c r="E62" s="1">
        <f t="shared" si="21"/>
        <v>0.4332248388097783</v>
      </c>
      <c r="G62" s="5" t="s">
        <v>14</v>
      </c>
      <c r="H62" s="1">
        <f>STDEV(H53:H60)</f>
        <v>5361.4194584158058</v>
      </c>
    </row>
    <row r="63" spans="1:8" x14ac:dyDescent="0.2">
      <c r="A63" s="2"/>
      <c r="B63" s="1">
        <f t="shared" si="21"/>
        <v>41.073888908043998</v>
      </c>
      <c r="C63" s="1">
        <f t="shared" si="21"/>
        <v>0.37700686135916972</v>
      </c>
      <c r="D63" s="1">
        <f t="shared" si="21"/>
        <v>0.22790621659828289</v>
      </c>
      <c r="E63" s="1">
        <f t="shared" si="21"/>
        <v>0.40038340861290211</v>
      </c>
    </row>
    <row r="64" spans="1:8" x14ac:dyDescent="0.2">
      <c r="A64" s="2"/>
      <c r="B64" s="1">
        <f t="shared" si="21"/>
        <v>41.911457435437711</v>
      </c>
      <c r="C64" s="1">
        <f t="shared" si="21"/>
        <v>0.41804296107299244</v>
      </c>
      <c r="D64" s="1">
        <f t="shared" si="21"/>
        <v>0.24139116643105885</v>
      </c>
      <c r="E64" s="1">
        <f t="shared" si="21"/>
        <v>0.42024893976485189</v>
      </c>
    </row>
    <row r="65" spans="1:8" x14ac:dyDescent="0.2">
      <c r="A65" s="2" t="s">
        <v>1</v>
      </c>
      <c r="B65" s="4">
        <f>AVERAGE(B61:B64)</f>
        <v>39.20801296417612</v>
      </c>
      <c r="C65" s="4">
        <f t="shared" ref="C65:E65" si="22">AVERAGE(C61:C64)</f>
        <v>0.39820268592904184</v>
      </c>
      <c r="D65" s="4">
        <f t="shared" si="22"/>
        <v>0.24636966865496673</v>
      </c>
      <c r="E65" s="4">
        <f t="shared" si="22"/>
        <v>0.41956435541150916</v>
      </c>
      <c r="G65" s="2" t="s">
        <v>15</v>
      </c>
      <c r="H65" s="1">
        <f>H53*100/29003</f>
        <v>89.959694769412152</v>
      </c>
    </row>
    <row r="66" spans="1:8" x14ac:dyDescent="0.2">
      <c r="A66" s="2" t="s">
        <v>14</v>
      </c>
      <c r="B66" s="1">
        <f>STDEV(B61:B64)</f>
        <v>3.2308809461488037</v>
      </c>
      <c r="C66" s="1">
        <f t="shared" ref="C66:E66" si="23">STDEV(C61:C64)</f>
        <v>1.8357116086423302E-2</v>
      </c>
      <c r="D66" s="1">
        <f t="shared" si="23"/>
        <v>2.30772518991159E-2</v>
      </c>
      <c r="E66" s="1">
        <f t="shared" si="23"/>
        <v>1.3884906777497515E-2</v>
      </c>
      <c r="G66" s="2"/>
      <c r="H66" s="1">
        <f t="shared" ref="H66:H72" si="24">H54*100/29003</f>
        <v>129.33387003269107</v>
      </c>
    </row>
    <row r="67" spans="1:8" x14ac:dyDescent="0.2">
      <c r="G67" s="2"/>
      <c r="H67" s="1">
        <f t="shared" si="24"/>
        <v>123.92147348249644</v>
      </c>
    </row>
    <row r="68" spans="1:8" x14ac:dyDescent="0.2">
      <c r="G68" s="2"/>
      <c r="H68" s="1">
        <f t="shared" si="24"/>
        <v>81.515693504226178</v>
      </c>
    </row>
    <row r="69" spans="1:8" x14ac:dyDescent="0.2">
      <c r="H69" s="1">
        <f t="shared" si="24"/>
        <v>104.85425531169118</v>
      </c>
    </row>
    <row r="70" spans="1:8" x14ac:dyDescent="0.2">
      <c r="H70" s="1">
        <f t="shared" si="24"/>
        <v>91.622838145060484</v>
      </c>
    </row>
    <row r="71" spans="1:8" x14ac:dyDescent="0.2">
      <c r="H71" s="1">
        <f t="shared" si="24"/>
        <v>79.440181466120379</v>
      </c>
    </row>
    <row r="72" spans="1:8" x14ac:dyDescent="0.2">
      <c r="H72" s="1">
        <f t="shared" si="24"/>
        <v>99.350827405581981</v>
      </c>
    </row>
    <row r="73" spans="1:8" x14ac:dyDescent="0.2">
      <c r="G73" s="5" t="s">
        <v>1</v>
      </c>
      <c r="H73" s="4">
        <f>AVERAGE(H65:H72)</f>
        <v>99.999854264659973</v>
      </c>
    </row>
    <row r="74" spans="1:8" x14ac:dyDescent="0.2">
      <c r="G74" s="5" t="s">
        <v>14</v>
      </c>
      <c r="H74" s="1">
        <f>STDEV(H65:H72)</f>
        <v>18.485740986849184</v>
      </c>
    </row>
    <row r="75" spans="1:8" x14ac:dyDescent="0.2">
      <c r="G75" s="5"/>
    </row>
    <row r="77" spans="1:8" x14ac:dyDescent="0.2">
      <c r="B77" s="3" t="s">
        <v>2</v>
      </c>
      <c r="C77" s="3" t="s">
        <v>3</v>
      </c>
      <c r="D77" s="3" t="s">
        <v>4</v>
      </c>
      <c r="E77" s="3" t="s">
        <v>5</v>
      </c>
      <c r="G77" s="1" t="s">
        <v>13</v>
      </c>
      <c r="H77" s="1">
        <v>28085.551401869157</v>
      </c>
    </row>
    <row r="78" spans="1:8" x14ac:dyDescent="0.2">
      <c r="A78" s="3" t="s">
        <v>36</v>
      </c>
      <c r="B78" s="1">
        <v>67.041284403669721</v>
      </c>
      <c r="C78" s="1">
        <v>103.163</v>
      </c>
      <c r="D78" s="1">
        <v>783.96199999999999</v>
      </c>
      <c r="E78" s="1">
        <v>111.66200000000001</v>
      </c>
      <c r="G78" s="2" t="s">
        <v>63</v>
      </c>
      <c r="H78" s="1">
        <v>27138.274774774774</v>
      </c>
    </row>
    <row r="79" spans="1:8" x14ac:dyDescent="0.2">
      <c r="A79" s="3"/>
      <c r="B79" s="1">
        <v>58.224409448818903</v>
      </c>
      <c r="C79" s="1">
        <v>100.566</v>
      </c>
      <c r="D79" s="1">
        <v>757.04200000000003</v>
      </c>
      <c r="E79" s="1">
        <v>111.685</v>
      </c>
      <c r="H79" s="1">
        <v>21650.684824902724</v>
      </c>
    </row>
    <row r="80" spans="1:8" x14ac:dyDescent="0.2">
      <c r="B80" s="1">
        <v>57.21484375</v>
      </c>
      <c r="C80" s="1">
        <v>91.897999999999996</v>
      </c>
      <c r="D80" s="1">
        <v>756.39700000000005</v>
      </c>
      <c r="E80" s="1">
        <v>91.941699999999997</v>
      </c>
      <c r="H80" s="1">
        <v>22728.516129032258</v>
      </c>
    </row>
    <row r="81" spans="1:8" x14ac:dyDescent="0.2">
      <c r="B81" s="1">
        <v>57.776824034334766</v>
      </c>
      <c r="C81" s="1">
        <v>103.578</v>
      </c>
      <c r="D81" s="1">
        <v>956.64099999999996</v>
      </c>
      <c r="E81" s="1">
        <v>98.975999999999999</v>
      </c>
      <c r="H81" s="1">
        <v>22868.3</v>
      </c>
    </row>
    <row r="82" spans="1:8" x14ac:dyDescent="0.2">
      <c r="A82" s="2" t="s">
        <v>1</v>
      </c>
      <c r="B82" s="1">
        <f>AVERAGE(B78:B81)</f>
        <v>60.064340409205847</v>
      </c>
      <c r="C82" s="1">
        <f t="shared" ref="C82:E82" si="25">AVERAGE(C78:C81)</f>
        <v>99.801249999999982</v>
      </c>
      <c r="D82" s="1">
        <f t="shared" si="25"/>
        <v>813.51049999999998</v>
      </c>
      <c r="E82" s="1">
        <f t="shared" si="25"/>
        <v>103.566175</v>
      </c>
      <c r="H82" s="1">
        <v>24355.557603686633</v>
      </c>
    </row>
    <row r="83" spans="1:8" x14ac:dyDescent="0.2">
      <c r="A83" s="2" t="s">
        <v>14</v>
      </c>
      <c r="B83" s="1">
        <f>STDEV(B78:B81)</f>
        <v>4.6695986914296519</v>
      </c>
      <c r="C83" s="1">
        <f t="shared" ref="C83:E83" si="26">STDEV(C78:C81)</f>
        <v>5.4348077779562134</v>
      </c>
      <c r="D83" s="1">
        <f t="shared" si="26"/>
        <v>96.281007571587722</v>
      </c>
      <c r="E83" s="1">
        <f t="shared" si="26"/>
        <v>9.7921027256236819</v>
      </c>
      <c r="H83" s="1">
        <v>32684.481327800833</v>
      </c>
    </row>
    <row r="84" spans="1:8" x14ac:dyDescent="0.2">
      <c r="A84" s="2"/>
      <c r="H84" s="1">
        <v>24583.779279279279</v>
      </c>
    </row>
    <row r="85" spans="1:8" x14ac:dyDescent="0.2">
      <c r="A85" s="2"/>
      <c r="G85" s="5" t="s">
        <v>1</v>
      </c>
      <c r="H85" s="1">
        <f>AVERAGE(H77:H84)</f>
        <v>25511.893167668211</v>
      </c>
    </row>
    <row r="86" spans="1:8" x14ac:dyDescent="0.2">
      <c r="A86" s="2" t="s">
        <v>15</v>
      </c>
      <c r="B86" s="1">
        <f>B78*100/25512</f>
        <v>0.26278333491560724</v>
      </c>
      <c r="C86" s="1">
        <f t="shared" ref="C86:E86" si="27">C78*100/25512</f>
        <v>0.40437049231734085</v>
      </c>
      <c r="D86" s="1">
        <f t="shared" si="27"/>
        <v>3.072914706804641</v>
      </c>
      <c r="E86" s="1">
        <f t="shared" si="27"/>
        <v>0.43768422703041709</v>
      </c>
      <c r="G86" s="5" t="s">
        <v>14</v>
      </c>
      <c r="H86" s="1">
        <f>STDEV(H77:H84)</f>
        <v>3636.2866561766082</v>
      </c>
    </row>
    <row r="87" spans="1:8" x14ac:dyDescent="0.2">
      <c r="A87" s="2"/>
      <c r="B87" s="1">
        <f t="shared" ref="B87:E89" si="28">B79*100/25512</f>
        <v>0.22822361809665612</v>
      </c>
      <c r="C87" s="1">
        <f t="shared" si="28"/>
        <v>0.39419096895578554</v>
      </c>
      <c r="D87" s="1">
        <f t="shared" si="28"/>
        <v>2.967395735340232</v>
      </c>
      <c r="E87" s="1">
        <f t="shared" si="28"/>
        <v>0.43777438068359986</v>
      </c>
    </row>
    <row r="88" spans="1:8" x14ac:dyDescent="0.2">
      <c r="A88" s="2"/>
      <c r="B88" s="1">
        <f t="shared" si="28"/>
        <v>0.22426639914550014</v>
      </c>
      <c r="C88" s="1">
        <f t="shared" si="28"/>
        <v>0.36021480087801816</v>
      </c>
      <c r="D88" s="1">
        <f t="shared" si="28"/>
        <v>2.9648675133270621</v>
      </c>
      <c r="E88" s="1">
        <f t="shared" si="28"/>
        <v>0.36038609281906553</v>
      </c>
    </row>
    <row r="89" spans="1:8" x14ac:dyDescent="0.2">
      <c r="A89" s="2"/>
      <c r="B89" s="1">
        <f t="shared" si="28"/>
        <v>0.22646920678243482</v>
      </c>
      <c r="C89" s="1">
        <f t="shared" si="28"/>
        <v>0.405997177798683</v>
      </c>
      <c r="D89" s="1">
        <f t="shared" si="28"/>
        <v>3.7497687362809655</v>
      </c>
      <c r="E89" s="1">
        <f>E81*100/25512</f>
        <v>0.38795860771401697</v>
      </c>
      <c r="G89" s="2" t="s">
        <v>15</v>
      </c>
      <c r="H89" s="1">
        <f>H77*100/25512</f>
        <v>110.08761132748964</v>
      </c>
    </row>
    <row r="90" spans="1:8" x14ac:dyDescent="0.2">
      <c r="A90" s="2" t="s">
        <v>1</v>
      </c>
      <c r="B90" s="4">
        <f>AVERAGE(B86:B89)</f>
        <v>0.23543563973504961</v>
      </c>
      <c r="C90" s="4">
        <f t="shared" ref="C90:E90" si="29">AVERAGE(C86:C89)</f>
        <v>0.39119335998745691</v>
      </c>
      <c r="D90" s="4">
        <f t="shared" si="29"/>
        <v>3.1887366729382256</v>
      </c>
      <c r="E90" s="4">
        <f t="shared" si="29"/>
        <v>0.40595082706177482</v>
      </c>
      <c r="G90" s="2"/>
      <c r="H90" s="1">
        <f t="shared" ref="H90:H96" si="30">H78*100/25512</f>
        <v>106.37454834891335</v>
      </c>
    </row>
    <row r="91" spans="1:8" x14ac:dyDescent="0.2">
      <c r="A91" s="2" t="s">
        <v>14</v>
      </c>
      <c r="B91" s="1">
        <f>STDEV(B86:B89)</f>
        <v>1.8303538301307817E-2</v>
      </c>
      <c r="C91" s="1">
        <f t="shared" ref="C91:E91" si="31">STDEV(C86:C89)</f>
        <v>2.1302946762136309E-2</v>
      </c>
      <c r="D91" s="1">
        <f t="shared" si="31"/>
        <v>0.37739498107394942</v>
      </c>
      <c r="E91" s="1">
        <f t="shared" si="31"/>
        <v>3.8382340567668857E-2</v>
      </c>
      <c r="G91" s="2"/>
      <c r="H91" s="1">
        <f t="shared" si="30"/>
        <v>84.864710038032001</v>
      </c>
    </row>
    <row r="92" spans="1:8" x14ac:dyDescent="0.2">
      <c r="G92" s="2"/>
      <c r="H92" s="1">
        <f t="shared" si="30"/>
        <v>89.089511324209226</v>
      </c>
    </row>
    <row r="93" spans="1:8" x14ac:dyDescent="0.2">
      <c r="H93" s="1">
        <f t="shared" si="30"/>
        <v>89.637425525243017</v>
      </c>
    </row>
    <row r="94" spans="1:8" x14ac:dyDescent="0.2">
      <c r="H94" s="1">
        <f t="shared" si="30"/>
        <v>95.467064925080876</v>
      </c>
    </row>
    <row r="95" spans="1:8" x14ac:dyDescent="0.2">
      <c r="A95" s="3" t="s">
        <v>37</v>
      </c>
      <c r="B95" s="1">
        <v>54.551569506726452</v>
      </c>
      <c r="C95" s="1">
        <v>98.570881226053629</v>
      </c>
      <c r="D95" s="1">
        <v>51.321739130434786</v>
      </c>
      <c r="E95" s="1">
        <v>6408.1904761904771</v>
      </c>
      <c r="H95" s="1">
        <f t="shared" si="30"/>
        <v>128.1141475689904</v>
      </c>
    </row>
    <row r="96" spans="1:8" x14ac:dyDescent="0.2">
      <c r="A96" s="3"/>
      <c r="B96" s="1">
        <v>44.780918727915193</v>
      </c>
      <c r="C96" s="1">
        <v>100.29310344827586</v>
      </c>
      <c r="D96" s="1">
        <v>50.416666666666664</v>
      </c>
      <c r="E96" s="1">
        <v>4411.8029739776948</v>
      </c>
      <c r="H96" s="1">
        <f t="shared" si="30"/>
        <v>96.361630915958301</v>
      </c>
    </row>
    <row r="97" spans="1:8" x14ac:dyDescent="0.2">
      <c r="B97" s="1">
        <v>47.50354609929078</v>
      </c>
      <c r="C97" s="1">
        <v>97.951999999999998</v>
      </c>
      <c r="D97" s="1">
        <v>35.489489489489486</v>
      </c>
      <c r="E97" s="1">
        <v>6781.0766129032263</v>
      </c>
      <c r="G97" s="5" t="s">
        <v>1</v>
      </c>
      <c r="H97" s="4">
        <f>AVERAGE(H89:H96)</f>
        <v>99.999581246739609</v>
      </c>
    </row>
    <row r="98" spans="1:8" x14ac:dyDescent="0.2">
      <c r="B98" s="1">
        <v>56.374429223744293</v>
      </c>
      <c r="C98" s="1">
        <v>94.378486055776904</v>
      </c>
      <c r="D98" s="1">
        <v>45.0234375</v>
      </c>
      <c r="E98" s="1">
        <v>5440.5859375</v>
      </c>
      <c r="G98" s="5" t="s">
        <v>14</v>
      </c>
      <c r="H98" s="1">
        <f>STDEV(H89:H96)</f>
        <v>14.253240264097791</v>
      </c>
    </row>
    <row r="99" spans="1:8" x14ac:dyDescent="0.2">
      <c r="A99" s="2" t="s">
        <v>1</v>
      </c>
      <c r="B99" s="1">
        <f>AVERAGE(B95:B98)</f>
        <v>50.802615889419179</v>
      </c>
      <c r="C99" s="1">
        <f t="shared" ref="C99:D99" si="32">AVERAGE(C95:C98)</f>
        <v>97.798617682526583</v>
      </c>
      <c r="D99" s="1">
        <f t="shared" si="32"/>
        <v>45.56283319664773</v>
      </c>
      <c r="E99" s="1">
        <f>AVERAGE(E95:E98)</f>
        <v>5760.4140001428495</v>
      </c>
    </row>
    <row r="100" spans="1:8" x14ac:dyDescent="0.2">
      <c r="A100" s="2" t="s">
        <v>14</v>
      </c>
      <c r="B100" s="1">
        <f>STDEV(B95:B98)</f>
        <v>5.5451015993784232</v>
      </c>
      <c r="C100" s="1">
        <f t="shared" ref="C100:D100" si="33">STDEV(C95:C98)</f>
        <v>2.4859389034992807</v>
      </c>
      <c r="D100" s="1">
        <f t="shared" si="33"/>
        <v>7.2683766658264632</v>
      </c>
      <c r="E100" s="1">
        <f>STDEV(E95:E98)</f>
        <v>1061.8236233881839</v>
      </c>
    </row>
    <row r="101" spans="1:8" x14ac:dyDescent="0.2">
      <c r="A101" s="2"/>
    </row>
    <row r="102" spans="1:8" x14ac:dyDescent="0.2">
      <c r="A102" s="2"/>
    </row>
    <row r="103" spans="1:8" x14ac:dyDescent="0.2">
      <c r="A103" s="2" t="s">
        <v>15</v>
      </c>
      <c r="B103" s="1">
        <f>B95*100/25512</f>
        <v>0.2138270990385954</v>
      </c>
      <c r="C103" s="1">
        <f t="shared" ref="C103:E103" si="34">C95*100/25512</f>
        <v>0.3863706539120948</v>
      </c>
      <c r="D103" s="1">
        <f t="shared" si="34"/>
        <v>0.20116705523061615</v>
      </c>
      <c r="E103" s="1">
        <f t="shared" si="34"/>
        <v>25.118338335647842</v>
      </c>
    </row>
    <row r="104" spans="1:8" x14ac:dyDescent="0.2">
      <c r="A104" s="2"/>
      <c r="B104" s="1">
        <f t="shared" ref="B104:E106" si="35">B96*100/25512</f>
        <v>0.1755288441827971</v>
      </c>
      <c r="C104" s="1">
        <f t="shared" si="35"/>
        <v>0.39312128977844091</v>
      </c>
      <c r="D104" s="1">
        <f t="shared" si="35"/>
        <v>0.1976194209261001</v>
      </c>
      <c r="E104" s="1">
        <f t="shared" si="35"/>
        <v>17.293050227256565</v>
      </c>
    </row>
    <row r="105" spans="1:8" x14ac:dyDescent="0.2">
      <c r="A105" s="2"/>
      <c r="B105" s="1">
        <f t="shared" si="35"/>
        <v>0.18620079217345084</v>
      </c>
      <c r="C105" s="1">
        <f t="shared" si="35"/>
        <v>0.38394481028535593</v>
      </c>
      <c r="D105" s="1">
        <f t="shared" si="35"/>
        <v>0.13910900552480984</v>
      </c>
      <c r="E105" s="1">
        <f t="shared" si="35"/>
        <v>26.579949094164419</v>
      </c>
    </row>
    <row r="106" spans="1:8" x14ac:dyDescent="0.2">
      <c r="A106" s="2"/>
      <c r="B106" s="1">
        <f t="shared" si="35"/>
        <v>0.22097220611376722</v>
      </c>
      <c r="C106" s="1">
        <f t="shared" si="35"/>
        <v>0.36993762173007566</v>
      </c>
      <c r="D106" s="1">
        <f t="shared" si="35"/>
        <v>0.17647945084666039</v>
      </c>
      <c r="E106" s="1">
        <f t="shared" si="35"/>
        <v>21.325595553073065</v>
      </c>
    </row>
    <row r="107" spans="1:8" x14ac:dyDescent="0.2">
      <c r="A107" s="2" t="s">
        <v>1</v>
      </c>
      <c r="B107" s="4">
        <f>AVERAGE(B103:B106)</f>
        <v>0.19913223537715263</v>
      </c>
      <c r="C107" s="4">
        <f t="shared" ref="C107:E107" si="36">AVERAGE(C103:C106)</f>
        <v>0.38334359392649181</v>
      </c>
      <c r="D107" s="4">
        <f t="shared" si="36"/>
        <v>0.17859373313204663</v>
      </c>
      <c r="E107" s="4">
        <f t="shared" si="36"/>
        <v>22.579233302535471</v>
      </c>
    </row>
    <row r="108" spans="1:8" x14ac:dyDescent="0.2">
      <c r="A108" s="2" t="s">
        <v>14</v>
      </c>
      <c r="B108" s="1">
        <f>STDEV(B103:B106)</f>
        <v>2.1735268106688709E-2</v>
      </c>
      <c r="C108" s="1">
        <f t="shared" ref="C108:E108" si="37">STDEV(C103:C106)</f>
        <v>9.7441945104236299E-3</v>
      </c>
      <c r="D108" s="1">
        <f t="shared" si="37"/>
        <v>2.8490030831869097E-2</v>
      </c>
      <c r="E108" s="1">
        <f t="shared" si="37"/>
        <v>4.162055594967808</v>
      </c>
    </row>
    <row r="111" spans="1:8" x14ac:dyDescent="0.2">
      <c r="A111" s="3" t="s">
        <v>38</v>
      </c>
      <c r="B111" s="1">
        <v>61.3476</v>
      </c>
      <c r="C111" s="1">
        <v>109.60899999999999</v>
      </c>
      <c r="D111" s="1">
        <v>2454.36</v>
      </c>
      <c r="E111" s="1">
        <v>18562.099999999999</v>
      </c>
    </row>
    <row r="112" spans="1:8" x14ac:dyDescent="0.2">
      <c r="A112" s="3"/>
      <c r="B112" s="1">
        <v>55.191499999999998</v>
      </c>
      <c r="C112" s="1">
        <v>93.4</v>
      </c>
      <c r="D112" s="1">
        <v>2486.58</v>
      </c>
      <c r="E112" s="1">
        <v>20100.5</v>
      </c>
    </row>
    <row r="113" spans="1:5" x14ac:dyDescent="0.2">
      <c r="B113" s="1">
        <v>55.7194</v>
      </c>
      <c r="C113" s="1">
        <v>94.853800000000007</v>
      </c>
      <c r="D113" s="1">
        <v>2723.44</v>
      </c>
      <c r="E113" s="1">
        <v>18709.3</v>
      </c>
    </row>
    <row r="114" spans="1:5" x14ac:dyDescent="0.2">
      <c r="B114" s="1">
        <v>53.372100000000003</v>
      </c>
      <c r="C114" s="1">
        <v>96.614699999999999</v>
      </c>
      <c r="D114" s="1">
        <v>1955.77</v>
      </c>
      <c r="E114" s="1">
        <v>18197.8</v>
      </c>
    </row>
    <row r="115" spans="1:5" x14ac:dyDescent="0.2">
      <c r="A115" s="2" t="s">
        <v>1</v>
      </c>
      <c r="B115" s="1">
        <f>AVERAGE(B111:B114)</f>
        <v>56.407650000000004</v>
      </c>
      <c r="C115" s="1">
        <f t="shared" ref="C115:E115" si="38">AVERAGE(C111:C114)</f>
        <v>98.619374999999991</v>
      </c>
      <c r="D115" s="1">
        <f t="shared" si="38"/>
        <v>2405.0375000000004</v>
      </c>
      <c r="E115" s="1">
        <f t="shared" si="38"/>
        <v>18892.424999999999</v>
      </c>
    </row>
    <row r="116" spans="1:5" x14ac:dyDescent="0.2">
      <c r="A116" s="2" t="s">
        <v>14</v>
      </c>
      <c r="B116" s="1">
        <f>STDEV(B111:B114)</f>
        <v>3.4433694104273305</v>
      </c>
      <c r="C116" s="1">
        <f t="shared" ref="C116:E116" si="39">STDEV(C111:C114)</f>
        <v>7.443386549313419</v>
      </c>
      <c r="D116" s="1">
        <f t="shared" si="39"/>
        <v>322.64703463433727</v>
      </c>
      <c r="E116" s="1">
        <f t="shared" si="39"/>
        <v>833.5863217647792</v>
      </c>
    </row>
    <row r="117" spans="1:5" x14ac:dyDescent="0.2">
      <c r="A117" s="2"/>
    </row>
    <row r="118" spans="1:5" x14ac:dyDescent="0.2">
      <c r="A118" s="2"/>
    </row>
    <row r="119" spans="1:5" x14ac:dyDescent="0.2">
      <c r="A119" s="2" t="s">
        <v>15</v>
      </c>
      <c r="B119" s="1">
        <f>B111*100/25512</f>
        <v>0.2404656632173095</v>
      </c>
      <c r="C119" s="1">
        <f t="shared" ref="C119:E119" si="40">C111*100/25512</f>
        <v>0.42963703355283789</v>
      </c>
      <c r="D119" s="1">
        <f t="shared" si="40"/>
        <v>9.6204139228598304</v>
      </c>
      <c r="E119" s="1">
        <f t="shared" si="40"/>
        <v>72.758309814989019</v>
      </c>
    </row>
    <row r="120" spans="1:5" x14ac:dyDescent="0.2">
      <c r="A120" s="2"/>
      <c r="B120" s="1">
        <f t="shared" ref="B120:E122" si="41">B112*100/25512</f>
        <v>0.21633544998432108</v>
      </c>
      <c r="C120" s="1">
        <f t="shared" si="41"/>
        <v>0.36610222640326123</v>
      </c>
      <c r="D120" s="1">
        <f t="shared" si="41"/>
        <v>9.7467074317968017</v>
      </c>
      <c r="E120" s="1">
        <f t="shared" si="41"/>
        <v>78.788413295703975</v>
      </c>
    </row>
    <row r="121" spans="1:5" x14ac:dyDescent="0.2">
      <c r="A121" s="2"/>
      <c r="B121" s="1">
        <f t="shared" si="41"/>
        <v>0.21840467231106928</v>
      </c>
      <c r="C121" s="1">
        <f t="shared" si="41"/>
        <v>0.37180072122922553</v>
      </c>
      <c r="D121" s="1">
        <f t="shared" si="41"/>
        <v>10.675133270617749</v>
      </c>
      <c r="E121" s="1">
        <f t="shared" si="41"/>
        <v>73.335293195359043</v>
      </c>
    </row>
    <row r="122" spans="1:5" x14ac:dyDescent="0.2">
      <c r="A122" s="2"/>
      <c r="B122" s="1">
        <f t="shared" si="41"/>
        <v>0.20920390404515521</v>
      </c>
      <c r="C122" s="1">
        <f t="shared" si="41"/>
        <v>0.37870296331138287</v>
      </c>
      <c r="D122" s="1">
        <f t="shared" si="41"/>
        <v>7.6660787080589525</v>
      </c>
      <c r="E122" s="1">
        <f t="shared" si="41"/>
        <v>71.330354343054253</v>
      </c>
    </row>
    <row r="123" spans="1:5" x14ac:dyDescent="0.2">
      <c r="A123" s="2" t="s">
        <v>1</v>
      </c>
      <c r="B123" s="4">
        <f>AVERAGE(B119:B122)</f>
        <v>0.22110242238946376</v>
      </c>
      <c r="C123" s="4">
        <f t="shared" ref="C123:E123" si="42">AVERAGE(C119:C122)</f>
        <v>0.38656073612417685</v>
      </c>
      <c r="D123" s="4">
        <f t="shared" si="42"/>
        <v>9.4270833333333339</v>
      </c>
      <c r="E123" s="4">
        <f t="shared" si="42"/>
        <v>74.053092662276569</v>
      </c>
    </row>
    <row r="124" spans="1:5" x14ac:dyDescent="0.2">
      <c r="A124" s="2" t="s">
        <v>14</v>
      </c>
      <c r="B124" s="1">
        <f>STDEV(B119:B122)</f>
        <v>1.3497057895999268E-2</v>
      </c>
      <c r="C124" s="1">
        <f t="shared" ref="C124:E124" si="43">STDEV(C119:C122)</f>
        <v>2.9176021281410398E-2</v>
      </c>
      <c r="D124" s="1">
        <f t="shared" si="43"/>
        <v>1.2646873417777458</v>
      </c>
      <c r="E124" s="1">
        <f t="shared" si="43"/>
        <v>3.2674283543617824</v>
      </c>
    </row>
    <row r="125" spans="1:5" x14ac:dyDescent="0.2">
      <c r="A125" s="2"/>
    </row>
    <row r="126" spans="1:5" x14ac:dyDescent="0.2">
      <c r="A126" s="5" t="s">
        <v>81</v>
      </c>
      <c r="B126" s="5" t="s">
        <v>78</v>
      </c>
    </row>
    <row r="128" spans="1:5" x14ac:dyDescent="0.2">
      <c r="A128" s="3" t="s">
        <v>40</v>
      </c>
      <c r="B128" s="10">
        <v>539.56557377049182</v>
      </c>
      <c r="C128" s="1">
        <v>1063.0862068965516</v>
      </c>
      <c r="D128" s="1">
        <v>54.251028806584365</v>
      </c>
      <c r="E128" s="1">
        <v>97.02448979591837</v>
      </c>
    </row>
    <row r="129" spans="1:5" x14ac:dyDescent="0.2">
      <c r="A129" s="3"/>
      <c r="B129" s="1">
        <v>361.97058823529414</v>
      </c>
      <c r="C129" s="1">
        <v>1608.266393442623</v>
      </c>
      <c r="D129" s="1">
        <v>53.778656126482218</v>
      </c>
      <c r="E129" s="1">
        <v>112.16</v>
      </c>
    </row>
    <row r="130" spans="1:5" x14ac:dyDescent="0.2">
      <c r="B130" s="1">
        <v>350.65199999999999</v>
      </c>
      <c r="C130" s="1">
        <v>1339.5787545787546</v>
      </c>
      <c r="D130" s="1">
        <v>56.584362139917701</v>
      </c>
      <c r="E130" s="1">
        <v>103.87250996015936</v>
      </c>
    </row>
    <row r="131" spans="1:5" x14ac:dyDescent="0.2">
      <c r="B131" s="1">
        <v>347.81818181818181</v>
      </c>
      <c r="C131" s="1">
        <v>1134.3266932270915</v>
      </c>
      <c r="D131" s="1">
        <v>54.79457364341085</v>
      </c>
      <c r="E131" s="1">
        <v>93.716867469879503</v>
      </c>
    </row>
    <row r="132" spans="1:5" x14ac:dyDescent="0.2">
      <c r="A132" s="2" t="s">
        <v>1</v>
      </c>
      <c r="B132" s="1">
        <f>AVERAGE(B128:B131)</f>
        <v>400.00158595599191</v>
      </c>
      <c r="C132" s="1">
        <f t="shared" ref="C132:E132" si="44">AVERAGE(C128:C131)</f>
        <v>1286.3145120362551</v>
      </c>
      <c r="D132" s="1">
        <f t="shared" si="44"/>
        <v>54.852155179098787</v>
      </c>
      <c r="E132" s="1">
        <f t="shared" si="44"/>
        <v>101.69346680648931</v>
      </c>
    </row>
    <row r="133" spans="1:5" x14ac:dyDescent="0.2">
      <c r="A133" s="2" t="s">
        <v>14</v>
      </c>
      <c r="B133" s="1">
        <f>STDEV(B128:B131)</f>
        <v>93.243324665013759</v>
      </c>
      <c r="C133" s="1">
        <f t="shared" ref="C133:E133" si="45">STDEV(C128:C131)</f>
        <v>244.55487915574147</v>
      </c>
      <c r="D133" s="1">
        <f t="shared" si="45"/>
        <v>1.2271389109174096</v>
      </c>
      <c r="E133" s="1">
        <f t="shared" si="45"/>
        <v>8.1592897864634697</v>
      </c>
    </row>
    <row r="134" spans="1:5" x14ac:dyDescent="0.2">
      <c r="A134" s="2"/>
    </row>
    <row r="135" spans="1:5" x14ac:dyDescent="0.2">
      <c r="A135" s="2"/>
    </row>
    <row r="136" spans="1:5" x14ac:dyDescent="0.2">
      <c r="A136" s="2" t="s">
        <v>15</v>
      </c>
      <c r="B136" s="1">
        <f>B128*100/25512</f>
        <v>2.1149481568300872</v>
      </c>
      <c r="C136" s="1">
        <f>C128*100/25512</f>
        <v>4.1670045739124788</v>
      </c>
      <c r="D136" s="1">
        <f t="shared" ref="D136:E136" si="46">D128*100/25512</f>
        <v>0.21264906242781578</v>
      </c>
      <c r="E136" s="1">
        <f t="shared" si="46"/>
        <v>0.38030922623047336</v>
      </c>
    </row>
    <row r="137" spans="1:5" x14ac:dyDescent="0.2">
      <c r="A137" s="2"/>
      <c r="B137" s="1">
        <f t="shared" ref="B137:E139" si="47">B129*100/25512</f>
        <v>1.4188248206149816</v>
      </c>
      <c r="C137" s="1">
        <f t="shared" si="47"/>
        <v>6.3039604634784538</v>
      </c>
      <c r="D137" s="1">
        <f t="shared" si="47"/>
        <v>0.21079749187238248</v>
      </c>
      <c r="E137" s="1">
        <f t="shared" si="47"/>
        <v>0.43963624960802761</v>
      </c>
    </row>
    <row r="138" spans="1:5" x14ac:dyDescent="0.2">
      <c r="A138" s="2"/>
      <c r="B138" s="1">
        <f t="shared" si="47"/>
        <v>1.374459078080903</v>
      </c>
      <c r="C138" s="1">
        <f t="shared" si="47"/>
        <v>5.2507790631026756</v>
      </c>
      <c r="D138" s="1">
        <f t="shared" si="47"/>
        <v>0.2217950852144783</v>
      </c>
      <c r="E138" s="1">
        <f t="shared" si="47"/>
        <v>0.40715157557290438</v>
      </c>
    </row>
    <row r="139" spans="1:5" x14ac:dyDescent="0.2">
      <c r="A139" s="2"/>
      <c r="B139" s="1">
        <f t="shared" si="47"/>
        <v>1.3633512927962599</v>
      </c>
      <c r="C139" s="1">
        <f t="shared" si="47"/>
        <v>4.446247621617637</v>
      </c>
      <c r="D139" s="1">
        <f t="shared" si="47"/>
        <v>0.21477960819775341</v>
      </c>
      <c r="E139" s="1">
        <f t="shared" si="47"/>
        <v>0.36734425944606269</v>
      </c>
    </row>
    <row r="140" spans="1:5" x14ac:dyDescent="0.2">
      <c r="A140" s="2" t="s">
        <v>1</v>
      </c>
      <c r="B140" s="4">
        <f>AVERAGE(B136:B139)</f>
        <v>1.5678958370805578</v>
      </c>
      <c r="C140" s="4">
        <f t="shared" ref="C140:E140" si="48">AVERAGE(C136:C139)</f>
        <v>5.0419979305278115</v>
      </c>
      <c r="D140" s="4">
        <f t="shared" si="48"/>
        <v>0.21500531192810751</v>
      </c>
      <c r="E140" s="4">
        <f t="shared" si="48"/>
        <v>0.39861032771436705</v>
      </c>
    </row>
    <row r="141" spans="1:5" x14ac:dyDescent="0.2">
      <c r="A141" s="2" t="s">
        <v>14</v>
      </c>
      <c r="B141" s="1">
        <f>STDEV(B136:B139)</f>
        <v>0.36548810232445045</v>
      </c>
      <c r="C141" s="1">
        <f t="shared" ref="C141:E141" si="49">STDEV(C136:C139)</f>
        <v>0.95858764172052957</v>
      </c>
      <c r="D141" s="1">
        <f t="shared" si="49"/>
        <v>4.810045903564643E-3</v>
      </c>
      <c r="E141" s="1">
        <f t="shared" si="49"/>
        <v>3.1982164418561741E-2</v>
      </c>
    </row>
    <row r="143" spans="1:5" x14ac:dyDescent="0.2">
      <c r="A143" s="5" t="s">
        <v>82</v>
      </c>
      <c r="B143" s="1">
        <v>5.0699999999999996E-4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B2823-A333-D543-8922-D2C10F4D408D}">
  <dimension ref="A1:G108"/>
  <sheetViews>
    <sheetView workbookViewId="0">
      <selection activeCell="G15" sqref="G15"/>
    </sheetView>
  </sheetViews>
  <sheetFormatPr baseColWidth="10" defaultRowHeight="16" x14ac:dyDescent="0.2"/>
  <cols>
    <col min="1" max="1" width="20.33203125" style="1" customWidth="1"/>
    <col min="2" max="2" width="17.5" style="1" customWidth="1"/>
    <col min="3" max="3" width="14" style="1" customWidth="1"/>
    <col min="4" max="6" width="10.83203125" style="1"/>
    <col min="7" max="7" width="18.6640625" style="1" customWidth="1"/>
    <col min="8" max="16384" width="10.83203125" style="1"/>
  </cols>
  <sheetData>
    <row r="1" spans="1:7" x14ac:dyDescent="0.2">
      <c r="A1" s="1" t="s">
        <v>60</v>
      </c>
      <c r="G1" s="2"/>
    </row>
    <row r="2" spans="1:7" x14ac:dyDescent="0.2">
      <c r="A2" s="1" t="s">
        <v>74</v>
      </c>
      <c r="G2" s="2"/>
    </row>
    <row r="3" spans="1:7" x14ac:dyDescent="0.2">
      <c r="G3" s="2"/>
    </row>
    <row r="4" spans="1:7" x14ac:dyDescent="0.2">
      <c r="B4" s="3" t="s">
        <v>2</v>
      </c>
      <c r="C4" s="3" t="s">
        <v>3</v>
      </c>
      <c r="D4" s="3" t="s">
        <v>4</v>
      </c>
      <c r="E4" s="3" t="s">
        <v>5</v>
      </c>
      <c r="G4" s="2" t="s">
        <v>58</v>
      </c>
    </row>
    <row r="5" spans="1:7" x14ac:dyDescent="0.2">
      <c r="A5" s="3" t="s">
        <v>27</v>
      </c>
      <c r="B5" s="1">
        <v>37323.783132530123</v>
      </c>
      <c r="G5" s="2"/>
    </row>
    <row r="6" spans="1:7" x14ac:dyDescent="0.2">
      <c r="A6" s="2"/>
      <c r="B6" s="1">
        <v>43108.767441860466</v>
      </c>
      <c r="G6" s="2"/>
    </row>
    <row r="7" spans="1:7" x14ac:dyDescent="0.2">
      <c r="A7" s="2"/>
      <c r="B7" s="1">
        <v>34500.53719008265</v>
      </c>
      <c r="G7" s="2"/>
    </row>
    <row r="8" spans="1:7" x14ac:dyDescent="0.2">
      <c r="A8" s="2"/>
      <c r="B8" s="1">
        <v>37708.572614107885</v>
      </c>
      <c r="G8" s="2"/>
    </row>
    <row r="9" spans="1:7" x14ac:dyDescent="0.2">
      <c r="B9" s="1">
        <v>35230.585062240665</v>
      </c>
      <c r="G9" s="2"/>
    </row>
    <row r="10" spans="1:7" x14ac:dyDescent="0.2">
      <c r="B10" s="1">
        <v>29266.902040816327</v>
      </c>
      <c r="G10" s="2"/>
    </row>
    <row r="11" spans="1:7" x14ac:dyDescent="0.2">
      <c r="A11" s="2" t="s">
        <v>1</v>
      </c>
      <c r="B11" s="1">
        <f>AVERAGE(B5:B10)</f>
        <v>36189.857913606356</v>
      </c>
      <c r="G11" s="2"/>
    </row>
    <row r="12" spans="1:7" x14ac:dyDescent="0.2">
      <c r="A12" s="2" t="s">
        <v>14</v>
      </c>
      <c r="B12" s="1">
        <f>STDEV(B5:B10)</f>
        <v>4542.3543835920182</v>
      </c>
      <c r="G12" s="2"/>
    </row>
    <row r="13" spans="1:7" x14ac:dyDescent="0.2">
      <c r="G13" s="2"/>
    </row>
    <row r="14" spans="1:7" x14ac:dyDescent="0.2">
      <c r="G14" s="2"/>
    </row>
    <row r="15" spans="1:7" x14ac:dyDescent="0.2">
      <c r="A15" s="2" t="s">
        <v>15</v>
      </c>
      <c r="B15" s="1">
        <f>B5*100/36190</f>
        <v>103.13286303545213</v>
      </c>
      <c r="G15" s="2"/>
    </row>
    <row r="16" spans="1:7" x14ac:dyDescent="0.2">
      <c r="A16" s="2"/>
      <c r="B16" s="1">
        <f t="shared" ref="B16:B20" si="0">B6*100/36190</f>
        <v>119.11789843012011</v>
      </c>
      <c r="G16" s="2"/>
    </row>
    <row r="17" spans="1:7" x14ac:dyDescent="0.2">
      <c r="A17" s="2"/>
      <c r="B17" s="1">
        <f t="shared" si="0"/>
        <v>95.331686073729344</v>
      </c>
      <c r="G17" s="2"/>
    </row>
    <row r="18" spans="1:7" x14ac:dyDescent="0.2">
      <c r="A18" s="2"/>
      <c r="B18" s="1">
        <f t="shared" si="0"/>
        <v>104.19611111939179</v>
      </c>
      <c r="G18" s="2"/>
    </row>
    <row r="19" spans="1:7" x14ac:dyDescent="0.2">
      <c r="B19" s="1">
        <f t="shared" si="0"/>
        <v>97.348950158167071</v>
      </c>
      <c r="G19" s="2"/>
    </row>
    <row r="20" spans="1:7" x14ac:dyDescent="0.2">
      <c r="B20" s="1">
        <f t="shared" si="0"/>
        <v>80.870135509301818</v>
      </c>
      <c r="G20" s="2"/>
    </row>
    <row r="21" spans="1:7" x14ac:dyDescent="0.2">
      <c r="A21" s="2" t="s">
        <v>1</v>
      </c>
      <c r="B21" s="1">
        <f>AVERAGE(B15:B20)</f>
        <v>99.9996073876937</v>
      </c>
      <c r="G21" s="2"/>
    </row>
    <row r="22" spans="1:7" x14ac:dyDescent="0.2">
      <c r="A22" s="2" t="s">
        <v>14</v>
      </c>
      <c r="B22" s="1">
        <f>STDEV(B15:B20)</f>
        <v>12.551407525813833</v>
      </c>
      <c r="G22" s="2"/>
    </row>
    <row r="23" spans="1:7" x14ac:dyDescent="0.2">
      <c r="G23" s="2"/>
    </row>
    <row r="24" spans="1:7" x14ac:dyDescent="0.2">
      <c r="G24" s="2"/>
    </row>
    <row r="25" spans="1:7" x14ac:dyDescent="0.2">
      <c r="A25" s="3" t="s">
        <v>41</v>
      </c>
      <c r="B25" s="2">
        <v>61.892859999999999</v>
      </c>
      <c r="C25" s="2">
        <v>114.69289999999999</v>
      </c>
      <c r="D25" s="2">
        <v>58.90558</v>
      </c>
      <c r="E25" s="2">
        <v>125.9843</v>
      </c>
    </row>
    <row r="26" spans="1:7" x14ac:dyDescent="0.2">
      <c r="A26" s="2"/>
      <c r="B26" s="2">
        <v>60.74194</v>
      </c>
      <c r="C26" s="2">
        <v>133.9367</v>
      </c>
      <c r="D26" s="2">
        <v>64.152540000000002</v>
      </c>
      <c r="E26" s="2">
        <v>136.4324</v>
      </c>
    </row>
    <row r="27" spans="1:7" x14ac:dyDescent="0.2">
      <c r="A27" s="2"/>
      <c r="B27" s="2">
        <v>61.478670000000001</v>
      </c>
      <c r="C27" s="2">
        <v>118.0129</v>
      </c>
      <c r="D27" s="2">
        <v>59.706319999999998</v>
      </c>
      <c r="E27" s="2">
        <v>118.9297</v>
      </c>
    </row>
    <row r="28" spans="1:7" x14ac:dyDescent="0.2">
      <c r="A28" s="2"/>
      <c r="B28" s="2">
        <v>55.19444</v>
      </c>
      <c r="C28" s="2">
        <v>136.14940000000001</v>
      </c>
      <c r="D28" s="2">
        <v>61.23556</v>
      </c>
      <c r="E28" s="2">
        <v>119.855</v>
      </c>
    </row>
    <row r="29" spans="1:7" x14ac:dyDescent="0.2">
      <c r="A29" s="2" t="s">
        <v>1</v>
      </c>
      <c r="B29" s="1">
        <f>AVERAGE(B25:B28)</f>
        <v>59.826977499999998</v>
      </c>
      <c r="C29" s="1">
        <f t="shared" ref="C29:E29" si="1">AVERAGE(C25:C28)</f>
        <v>125.697975</v>
      </c>
      <c r="D29" s="1">
        <f t="shared" si="1"/>
        <v>61</v>
      </c>
      <c r="E29" s="1">
        <f t="shared" si="1"/>
        <v>125.30035000000001</v>
      </c>
    </row>
    <row r="30" spans="1:7" x14ac:dyDescent="0.2">
      <c r="A30" s="2" t="s">
        <v>14</v>
      </c>
      <c r="B30" s="1">
        <f>STDEV(B25:B28)</f>
        <v>3.1248209913356102</v>
      </c>
      <c r="C30" s="1">
        <f t="shared" ref="C30:E30" si="2">STDEV(C25:C28)</f>
        <v>10.913003370100894</v>
      </c>
      <c r="D30" s="1">
        <f t="shared" si="2"/>
        <v>2.3133093210089029</v>
      </c>
      <c r="E30" s="1">
        <f t="shared" si="2"/>
        <v>8.0545503257475524</v>
      </c>
    </row>
    <row r="31" spans="1:7" x14ac:dyDescent="0.2">
      <c r="A31" s="2"/>
    </row>
    <row r="32" spans="1:7" x14ac:dyDescent="0.2">
      <c r="A32" s="2"/>
    </row>
    <row r="33" spans="1:7" x14ac:dyDescent="0.2">
      <c r="A33" s="2" t="s">
        <v>15</v>
      </c>
      <c r="B33" s="1">
        <f>B25*100/36190</f>
        <v>0.17102199502625035</v>
      </c>
      <c r="C33" s="1">
        <f t="shared" ref="C33:E33" si="3">C25*100/36190</f>
        <v>0.31691876208897485</v>
      </c>
      <c r="D33" s="1">
        <f t="shared" si="3"/>
        <v>0.16276756009947499</v>
      </c>
      <c r="E33" s="1">
        <f t="shared" si="3"/>
        <v>0.34811909367228516</v>
      </c>
    </row>
    <row r="34" spans="1:7" x14ac:dyDescent="0.2">
      <c r="A34" s="2"/>
      <c r="B34" s="1">
        <f t="shared" ref="B34:E36" si="4">B26*100/36190</f>
        <v>0.16784177949709864</v>
      </c>
      <c r="C34" s="1">
        <f t="shared" si="4"/>
        <v>0.37009311964631114</v>
      </c>
      <c r="D34" s="1">
        <f t="shared" si="4"/>
        <v>0.17726592981486597</v>
      </c>
      <c r="E34" s="1">
        <f t="shared" si="4"/>
        <v>0.37698922354241504</v>
      </c>
    </row>
    <row r="35" spans="1:7" x14ac:dyDescent="0.2">
      <c r="A35" s="2"/>
      <c r="B35" s="1">
        <f t="shared" si="4"/>
        <v>0.1698775075987842</v>
      </c>
      <c r="C35" s="1">
        <f t="shared" si="4"/>
        <v>0.32609256700746064</v>
      </c>
      <c r="D35" s="1">
        <f t="shared" si="4"/>
        <v>0.16498016026526663</v>
      </c>
      <c r="E35" s="1">
        <f t="shared" si="4"/>
        <v>0.32862586349820389</v>
      </c>
    </row>
    <row r="36" spans="1:7" x14ac:dyDescent="0.2">
      <c r="A36" s="2"/>
      <c r="B36" s="1">
        <f t="shared" si="4"/>
        <v>0.15251295938104451</v>
      </c>
      <c r="C36" s="1">
        <f t="shared" si="4"/>
        <v>0.37620723956894175</v>
      </c>
      <c r="D36" s="1">
        <f t="shared" si="4"/>
        <v>0.16920574744404532</v>
      </c>
      <c r="E36" s="1">
        <f t="shared" si="4"/>
        <v>0.33118264714009393</v>
      </c>
    </row>
    <row r="37" spans="1:7" x14ac:dyDescent="0.2">
      <c r="A37" s="2" t="s">
        <v>1</v>
      </c>
      <c r="B37" s="4">
        <f>AVERAGE(B33:B36)</f>
        <v>0.16531356037579442</v>
      </c>
      <c r="C37" s="4">
        <f t="shared" ref="C37:E37" si="5">AVERAGE(C33:C36)</f>
        <v>0.34732792207792207</v>
      </c>
      <c r="D37" s="4">
        <f t="shared" si="5"/>
        <v>0.16855484940591325</v>
      </c>
      <c r="E37" s="4">
        <f t="shared" si="5"/>
        <v>0.34622920696324955</v>
      </c>
    </row>
    <row r="38" spans="1:7" x14ac:dyDescent="0.2">
      <c r="A38" s="2" t="s">
        <v>14</v>
      </c>
      <c r="B38" s="1">
        <f>STDEV(B33:B36)</f>
        <v>8.6344874035247498E-3</v>
      </c>
      <c r="C38" s="1">
        <f t="shared" ref="C38:E38" si="6">STDEV(C33:C36)</f>
        <v>3.0154748190386556E-2</v>
      </c>
      <c r="D38" s="1">
        <f t="shared" si="6"/>
        <v>6.3921230201959131E-3</v>
      </c>
      <c r="E38" s="1">
        <f t="shared" si="6"/>
        <v>2.2256287167028349E-2</v>
      </c>
    </row>
    <row r="39" spans="1:7" x14ac:dyDescent="0.2">
      <c r="A39" s="2"/>
    </row>
    <row r="41" spans="1:7" x14ac:dyDescent="0.2">
      <c r="A41" s="3" t="s">
        <v>42</v>
      </c>
      <c r="B41" s="1">
        <v>51.309701492537307</v>
      </c>
      <c r="C41" s="1">
        <v>98.510903426791273</v>
      </c>
      <c r="D41" s="1">
        <v>48.315217391304344</v>
      </c>
      <c r="E41" s="1">
        <v>368.6382978723405</v>
      </c>
      <c r="G41" s="2"/>
    </row>
    <row r="42" spans="1:7" x14ac:dyDescent="0.2">
      <c r="A42" s="2"/>
      <c r="B42" s="1">
        <v>63.039473684210527</v>
      </c>
      <c r="C42" s="1">
        <v>99.801498127340821</v>
      </c>
      <c r="D42" s="1">
        <v>66.27272727272728</v>
      </c>
      <c r="E42" s="1">
        <v>465.56818181818181</v>
      </c>
      <c r="G42" s="2"/>
    </row>
    <row r="43" spans="1:7" x14ac:dyDescent="0.2">
      <c r="A43" s="2"/>
      <c r="B43" s="1">
        <v>55.588000000000001</v>
      </c>
      <c r="C43" s="1">
        <v>91.176470588235304</v>
      </c>
      <c r="D43" s="1">
        <v>64.219178082191775</v>
      </c>
      <c r="E43" s="1">
        <v>405.2357414448669</v>
      </c>
      <c r="G43" s="2"/>
    </row>
    <row r="44" spans="1:7" x14ac:dyDescent="0.2">
      <c r="A44" s="2"/>
      <c r="B44" s="1">
        <v>62</v>
      </c>
      <c r="C44" s="1">
        <v>105.59292035398229</v>
      </c>
      <c r="D44" s="1">
        <v>47.518644067796608</v>
      </c>
      <c r="E44" s="1">
        <v>473.23828125</v>
      </c>
      <c r="G44" s="2"/>
    </row>
    <row r="45" spans="1:7" x14ac:dyDescent="0.2">
      <c r="A45" s="2" t="s">
        <v>1</v>
      </c>
      <c r="B45" s="1">
        <f>AVERAGE(B41:B44)</f>
        <v>57.984293794186961</v>
      </c>
      <c r="C45" s="1">
        <f t="shared" ref="C45:E45" si="7">AVERAGE(C41:C44)</f>
        <v>98.770448124087437</v>
      </c>
      <c r="D45" s="1">
        <f t="shared" si="7"/>
        <v>56.581441703505</v>
      </c>
      <c r="E45" s="1">
        <f t="shared" si="7"/>
        <v>428.1701255963473</v>
      </c>
      <c r="G45" s="2"/>
    </row>
    <row r="46" spans="1:7" x14ac:dyDescent="0.2">
      <c r="A46" s="2" t="s">
        <v>14</v>
      </c>
      <c r="B46" s="1">
        <f>STDEV(B41:B44)</f>
        <v>5.5369409843704549</v>
      </c>
      <c r="C46" s="1">
        <f t="shared" ref="C46:E46" si="8">STDEV(C41:C44)</f>
        <v>5.9257924843241199</v>
      </c>
      <c r="D46" s="1">
        <f t="shared" si="8"/>
        <v>10.045244286725124</v>
      </c>
      <c r="E46" s="1">
        <f t="shared" si="8"/>
        <v>49.999259167051122</v>
      </c>
      <c r="G46" s="2"/>
    </row>
    <row r="47" spans="1:7" x14ac:dyDescent="0.2">
      <c r="A47" s="2"/>
      <c r="G47" s="2"/>
    </row>
    <row r="48" spans="1:7" x14ac:dyDescent="0.2">
      <c r="A48" s="2"/>
      <c r="G48" s="2"/>
    </row>
    <row r="49" spans="1:7" x14ac:dyDescent="0.2">
      <c r="A49" s="2" t="s">
        <v>15</v>
      </c>
      <c r="B49" s="1">
        <f>B41*100/36190</f>
        <v>0.14177867226454077</v>
      </c>
      <c r="C49" s="1">
        <f t="shared" ref="C49:E49" si="9">C41*100/36190</f>
        <v>0.27220476216300432</v>
      </c>
      <c r="D49" s="1">
        <f t="shared" si="9"/>
        <v>0.13350433100664366</v>
      </c>
      <c r="E49" s="1">
        <f t="shared" si="9"/>
        <v>1.0186192259528613</v>
      </c>
      <c r="G49" s="2"/>
    </row>
    <row r="50" spans="1:7" x14ac:dyDescent="0.2">
      <c r="A50" s="2"/>
      <c r="B50" s="1">
        <f t="shared" ref="B50:E52" si="10">B42*100/36190</f>
        <v>0.17419031136836288</v>
      </c>
      <c r="C50" s="1">
        <f t="shared" si="10"/>
        <v>0.27577092602194203</v>
      </c>
      <c r="D50" s="1">
        <f t="shared" si="10"/>
        <v>0.18312441910120827</v>
      </c>
      <c r="E50" s="1">
        <f t="shared" si="10"/>
        <v>1.2864553241729257</v>
      </c>
      <c r="G50" s="2"/>
    </row>
    <row r="51" spans="1:7" x14ac:dyDescent="0.2">
      <c r="A51" s="2"/>
      <c r="B51" s="1">
        <f t="shared" si="10"/>
        <v>0.15360044211108043</v>
      </c>
      <c r="C51" s="1">
        <f t="shared" si="10"/>
        <v>0.25193829949774882</v>
      </c>
      <c r="D51" s="1">
        <f t="shared" si="10"/>
        <v>0.17745006378057965</v>
      </c>
      <c r="E51" s="1">
        <f t="shared" si="10"/>
        <v>1.1197450716907069</v>
      </c>
      <c r="G51" s="2"/>
    </row>
    <row r="52" spans="1:7" x14ac:dyDescent="0.2">
      <c r="A52" s="2"/>
      <c r="B52" s="1">
        <f t="shared" si="10"/>
        <v>0.1713180436584692</v>
      </c>
      <c r="C52" s="1">
        <f t="shared" si="10"/>
        <v>0.29177375063272259</v>
      </c>
      <c r="D52" s="1">
        <f t="shared" si="10"/>
        <v>0.13130324417738767</v>
      </c>
      <c r="E52" s="1">
        <f t="shared" si="10"/>
        <v>1.3076492988394584</v>
      </c>
      <c r="G52" s="2"/>
    </row>
    <row r="53" spans="1:7" x14ac:dyDescent="0.2">
      <c r="A53" s="2" t="s">
        <v>1</v>
      </c>
      <c r="B53" s="4">
        <f>AVERAGE(B49:B52)</f>
        <v>0.16022186735061333</v>
      </c>
      <c r="C53" s="4">
        <f t="shared" ref="C53:E53" si="11">AVERAGE(C49:C52)</f>
        <v>0.27292193457885444</v>
      </c>
      <c r="D53" s="4">
        <f t="shared" si="11"/>
        <v>0.15634551451645481</v>
      </c>
      <c r="E53" s="4">
        <f t="shared" si="11"/>
        <v>1.1831172301639881</v>
      </c>
      <c r="G53" s="2"/>
    </row>
    <row r="54" spans="1:7" x14ac:dyDescent="0.2">
      <c r="A54" s="2" t="s">
        <v>14</v>
      </c>
      <c r="B54" s="1">
        <f>STDEV(B49:B52)</f>
        <v>1.5299643504753952E-2</v>
      </c>
      <c r="C54" s="1">
        <f t="shared" ref="C54:E54" si="12">STDEV(C49:C52)</f>
        <v>1.6374115734523704E-2</v>
      </c>
      <c r="D54" s="1">
        <f t="shared" si="12"/>
        <v>2.7756961278599446E-2</v>
      </c>
      <c r="E54" s="1">
        <f t="shared" si="12"/>
        <v>0.13815766556245179</v>
      </c>
      <c r="G54" s="2"/>
    </row>
    <row r="55" spans="1:7" x14ac:dyDescent="0.2">
      <c r="A55" s="2"/>
      <c r="G55" s="2"/>
    </row>
    <row r="56" spans="1:7" x14ac:dyDescent="0.2">
      <c r="A56" s="2"/>
      <c r="G56" s="2"/>
    </row>
    <row r="57" spans="1:7" x14ac:dyDescent="0.2">
      <c r="A57" s="3" t="s">
        <v>43</v>
      </c>
      <c r="B57" s="1">
        <v>102.43781094527363</v>
      </c>
      <c r="C57" s="1">
        <v>112.17910000000001</v>
      </c>
      <c r="D57" s="1">
        <v>62.739130000000003</v>
      </c>
      <c r="E57" s="1">
        <v>1013.096</v>
      </c>
      <c r="G57" s="2" t="s">
        <v>59</v>
      </c>
    </row>
    <row r="58" spans="1:7" x14ac:dyDescent="0.2">
      <c r="A58" s="2"/>
      <c r="B58" s="1">
        <v>60.351851851851855</v>
      </c>
      <c r="C58" s="1">
        <v>111.6818</v>
      </c>
      <c r="D58" s="1">
        <v>56.159660000000002</v>
      </c>
      <c r="E58" s="1">
        <v>977.12620000000004</v>
      </c>
      <c r="G58" s="2"/>
    </row>
    <row r="59" spans="1:7" x14ac:dyDescent="0.2">
      <c r="A59" s="2"/>
      <c r="B59" s="1">
        <v>28.386430678466073</v>
      </c>
      <c r="C59" s="1">
        <v>117.1905</v>
      </c>
      <c r="D59" s="1">
        <v>59.430959999999999</v>
      </c>
      <c r="E59" s="1">
        <v>831.7713</v>
      </c>
      <c r="G59" s="2"/>
    </row>
    <row r="60" spans="1:7" x14ac:dyDescent="0.2">
      <c r="A60" s="2"/>
      <c r="B60" s="1">
        <v>49.896694214876035</v>
      </c>
      <c r="C60" s="1">
        <v>113.8736</v>
      </c>
      <c r="D60" s="1">
        <v>48.82443</v>
      </c>
      <c r="E60" s="1">
        <v>1128.9960000000001</v>
      </c>
      <c r="G60" s="2"/>
    </row>
    <row r="61" spans="1:7" x14ac:dyDescent="0.2">
      <c r="A61" s="2" t="s">
        <v>1</v>
      </c>
      <c r="B61" s="1">
        <f>AVERAGE(B57:B60)</f>
        <v>60.268196922616895</v>
      </c>
      <c r="C61" s="1">
        <f t="shared" ref="C61:E61" si="13">AVERAGE(C57:C60)</f>
        <v>113.73125</v>
      </c>
      <c r="D61" s="1">
        <f t="shared" si="13"/>
        <v>56.788544999999999</v>
      </c>
      <c r="E61" s="1">
        <f t="shared" si="13"/>
        <v>987.74737500000003</v>
      </c>
      <c r="G61" s="2"/>
    </row>
    <row r="62" spans="1:7" x14ac:dyDescent="0.2">
      <c r="A62" s="2" t="s">
        <v>14</v>
      </c>
      <c r="B62" s="1">
        <f>STDEV(B57:B60)</f>
        <v>31.103581960016477</v>
      </c>
      <c r="C62" s="1">
        <f t="shared" ref="C62:E62" si="14">STDEV(C57:C60)</f>
        <v>2.489718123938264</v>
      </c>
      <c r="D62" s="1">
        <f t="shared" si="14"/>
        <v>5.9501944772390996</v>
      </c>
      <c r="E62" s="1">
        <f t="shared" si="14"/>
        <v>122.52220504132819</v>
      </c>
      <c r="G62" s="2"/>
    </row>
    <row r="63" spans="1:7" x14ac:dyDescent="0.2">
      <c r="A63" s="2"/>
      <c r="G63" s="2"/>
    </row>
    <row r="64" spans="1:7" x14ac:dyDescent="0.2">
      <c r="A64" s="2"/>
      <c r="G64" s="2"/>
    </row>
    <row r="65" spans="1:7" x14ac:dyDescent="0.2">
      <c r="A65" s="2" t="s">
        <v>15</v>
      </c>
      <c r="B65" s="1">
        <f>B57*100/36190</f>
        <v>0.28305557044839358</v>
      </c>
      <c r="C65" s="1">
        <f t="shared" ref="C65:E65" si="15">C57*100/36190</f>
        <v>0.3099726443768997</v>
      </c>
      <c r="D65" s="1">
        <f t="shared" si="15"/>
        <v>0.17336040342636089</v>
      </c>
      <c r="E65" s="1">
        <f t="shared" si="15"/>
        <v>2.7993810444874274</v>
      </c>
      <c r="G65" s="2"/>
    </row>
    <row r="66" spans="1:7" x14ac:dyDescent="0.2">
      <c r="A66" s="2"/>
      <c r="B66" s="1">
        <f t="shared" ref="B66:E68" si="16">B58*100/36190</f>
        <v>0.1667638901681455</v>
      </c>
      <c r="C66" s="1">
        <f t="shared" si="16"/>
        <v>0.30859850787510362</v>
      </c>
      <c r="D66" s="1">
        <f t="shared" si="16"/>
        <v>0.15518004973749655</v>
      </c>
      <c r="E66" s="1">
        <f t="shared" si="16"/>
        <v>2.6999894998618408</v>
      </c>
      <c r="G66" s="2"/>
    </row>
    <row r="67" spans="1:7" x14ac:dyDescent="0.2">
      <c r="A67" s="2"/>
      <c r="B67" s="1">
        <f t="shared" si="16"/>
        <v>7.8437222101315485E-2</v>
      </c>
      <c r="C67" s="1">
        <f t="shared" si="16"/>
        <v>0.32382011605415861</v>
      </c>
      <c r="D67" s="1">
        <f t="shared" si="16"/>
        <v>0.16421928709588282</v>
      </c>
      <c r="E67" s="1">
        <f t="shared" si="16"/>
        <v>2.298345675600995</v>
      </c>
      <c r="G67" s="2"/>
    </row>
    <row r="68" spans="1:7" x14ac:dyDescent="0.2">
      <c r="A68" s="2"/>
      <c r="B68" s="1">
        <f t="shared" si="16"/>
        <v>0.13787425867608741</v>
      </c>
      <c r="C68" s="1">
        <f t="shared" si="16"/>
        <v>0.31465487703785572</v>
      </c>
      <c r="D68" s="1">
        <f t="shared" si="16"/>
        <v>0.13491138436032055</v>
      </c>
      <c r="E68" s="1">
        <f t="shared" si="16"/>
        <v>3.1196352583586626</v>
      </c>
      <c r="G68" s="2"/>
    </row>
    <row r="69" spans="1:7" x14ac:dyDescent="0.2">
      <c r="A69" s="2" t="s">
        <v>1</v>
      </c>
      <c r="B69" s="4">
        <f>AVERAGE(B65:B68)</f>
        <v>0.16653273534848548</v>
      </c>
      <c r="C69" s="4">
        <f t="shared" ref="C69:E69" si="17">AVERAGE(C65:C68)</f>
        <v>0.3142615363360044</v>
      </c>
      <c r="D69" s="4">
        <f t="shared" si="17"/>
        <v>0.1569177811550152</v>
      </c>
      <c r="E69" s="4">
        <f t="shared" si="17"/>
        <v>2.7293378695772317</v>
      </c>
      <c r="G69" s="2"/>
    </row>
    <row r="70" spans="1:7" x14ac:dyDescent="0.2">
      <c r="A70" s="2" t="s">
        <v>14</v>
      </c>
      <c r="B70" s="1">
        <f>STDEV(B65:B68)</f>
        <v>8.5945238905820592E-2</v>
      </c>
      <c r="C70" s="1">
        <f t="shared" ref="C70:E70" si="18">STDEV(C65:C68)</f>
        <v>6.8795748105506052E-3</v>
      </c>
      <c r="D70" s="1">
        <f t="shared" si="18"/>
        <v>1.6441543181097255E-2</v>
      </c>
      <c r="E70" s="1">
        <f t="shared" si="18"/>
        <v>0.33855265278067675</v>
      </c>
      <c r="G70" s="2"/>
    </row>
    <row r="71" spans="1:7" x14ac:dyDescent="0.2">
      <c r="A71" s="2"/>
      <c r="G71" s="2"/>
    </row>
    <row r="72" spans="1:7" x14ac:dyDescent="0.2">
      <c r="A72" s="2"/>
      <c r="G72" s="2"/>
    </row>
    <row r="73" spans="1:7" x14ac:dyDescent="0.2">
      <c r="A73" s="3" t="s">
        <v>44</v>
      </c>
      <c r="B73" s="2">
        <v>51.365517241379308</v>
      </c>
      <c r="C73" s="2">
        <v>108.10752688172042</v>
      </c>
      <c r="D73" s="2">
        <v>39.909836065573771</v>
      </c>
      <c r="E73" s="2">
        <v>111.53086419753087</v>
      </c>
    </row>
    <row r="74" spans="1:7" x14ac:dyDescent="0.2">
      <c r="A74" s="2"/>
      <c r="B74" s="2">
        <v>51.167315175097272</v>
      </c>
      <c r="C74" s="2">
        <v>100.26578073089701</v>
      </c>
      <c r="D74" s="2">
        <v>56.852272727272727</v>
      </c>
      <c r="E74" s="2">
        <v>121.78787878787878</v>
      </c>
    </row>
    <row r="75" spans="1:7" x14ac:dyDescent="0.2">
      <c r="A75" s="2"/>
      <c r="B75" s="2">
        <v>55.334693877551018</v>
      </c>
      <c r="C75" s="2">
        <v>78.371273712737121</v>
      </c>
      <c r="D75" s="2">
        <v>56.273062730627302</v>
      </c>
      <c r="E75" s="2">
        <v>123.20318725099601</v>
      </c>
    </row>
    <row r="76" spans="1:7" x14ac:dyDescent="0.2">
      <c r="A76" s="2"/>
      <c r="B76" s="2">
        <v>46.742671009771982</v>
      </c>
      <c r="C76" s="2">
        <v>122.45957446808512</v>
      </c>
      <c r="D76" s="2">
        <v>40.265625</v>
      </c>
      <c r="E76" s="2">
        <v>125.1864406779661</v>
      </c>
    </row>
    <row r="77" spans="1:7" x14ac:dyDescent="0.2">
      <c r="A77" s="2" t="s">
        <v>1</v>
      </c>
      <c r="B77" s="1">
        <f>AVERAGE(B73:B76)</f>
        <v>51.152549325949892</v>
      </c>
      <c r="C77" s="1">
        <f t="shared" ref="C77:E77" si="19">AVERAGE(C73:C76)</f>
        <v>102.30103894835992</v>
      </c>
      <c r="D77" s="1">
        <f t="shared" si="19"/>
        <v>48.325199130868455</v>
      </c>
      <c r="E77" s="1">
        <f t="shared" si="19"/>
        <v>120.42709272859294</v>
      </c>
    </row>
    <row r="78" spans="1:7" x14ac:dyDescent="0.2">
      <c r="A78" s="2" t="s">
        <v>14</v>
      </c>
      <c r="B78" s="1">
        <f>STDEV(B73:B76)</f>
        <v>3.511074535299533</v>
      </c>
      <c r="C78" s="1">
        <f t="shared" ref="C78:E78" si="20">STDEV(C73:C76)</f>
        <v>18.410665357015674</v>
      </c>
      <c r="D78" s="1">
        <f t="shared" si="20"/>
        <v>9.5158567771650322</v>
      </c>
      <c r="E78" s="1">
        <f t="shared" si="20"/>
        <v>6.0924191822446652</v>
      </c>
    </row>
    <row r="79" spans="1:7" x14ac:dyDescent="0.2">
      <c r="A79" s="2"/>
    </row>
    <row r="80" spans="1:7" x14ac:dyDescent="0.2">
      <c r="A80" s="2"/>
    </row>
    <row r="81" spans="1:5" x14ac:dyDescent="0.2">
      <c r="A81" s="2" t="s">
        <v>15</v>
      </c>
      <c r="B81" s="1">
        <f>B73*100/36190</f>
        <v>0.14193290202094311</v>
      </c>
      <c r="C81" s="1">
        <f t="shared" ref="C81:E81" si="21">C73*100/36190</f>
        <v>0.29872209693760826</v>
      </c>
      <c r="D81" s="1">
        <f t="shared" si="21"/>
        <v>0.1102786296368438</v>
      </c>
      <c r="E81" s="1">
        <f t="shared" si="21"/>
        <v>0.30818144293321603</v>
      </c>
    </row>
    <row r="82" spans="1:5" x14ac:dyDescent="0.2">
      <c r="A82" s="2"/>
      <c r="B82" s="1">
        <f t="shared" ref="B82:E84" si="22">B74*100/36190</f>
        <v>0.14138523121054786</v>
      </c>
      <c r="C82" s="1">
        <f t="shared" si="22"/>
        <v>0.27705382904365017</v>
      </c>
      <c r="D82" s="1">
        <f t="shared" si="22"/>
        <v>0.15709387324474366</v>
      </c>
      <c r="E82" s="1">
        <f t="shared" si="22"/>
        <v>0.33652356669764794</v>
      </c>
    </row>
    <row r="83" spans="1:5" x14ac:dyDescent="0.2">
      <c r="A83" s="2"/>
      <c r="B83" s="1">
        <f t="shared" si="22"/>
        <v>0.15290050808939215</v>
      </c>
      <c r="C83" s="1">
        <f t="shared" si="22"/>
        <v>0.2165550530885248</v>
      </c>
      <c r="D83" s="1">
        <f t="shared" si="22"/>
        <v>0.15549340351099006</v>
      </c>
      <c r="E83" s="1">
        <f t="shared" si="22"/>
        <v>0.34043433890852726</v>
      </c>
    </row>
    <row r="84" spans="1:5" x14ac:dyDescent="0.2">
      <c r="A84" s="2"/>
      <c r="B84" s="1">
        <f t="shared" si="22"/>
        <v>0.12915907988331579</v>
      </c>
      <c r="C84" s="1">
        <f t="shared" si="22"/>
        <v>0.33837959234066073</v>
      </c>
      <c r="D84" s="1">
        <f t="shared" si="22"/>
        <v>0.11126174357557336</v>
      </c>
      <c r="E84" s="1">
        <f t="shared" si="22"/>
        <v>0.34591445337929294</v>
      </c>
    </row>
    <row r="85" spans="1:5" x14ac:dyDescent="0.2">
      <c r="A85" s="2" t="s">
        <v>1</v>
      </c>
      <c r="B85" s="4">
        <f>AVERAGE(B81:B84)</f>
        <v>0.14134443030104973</v>
      </c>
      <c r="C85" s="4">
        <f t="shared" ref="C85:E85" si="23">AVERAGE(C81:C84)</f>
        <v>0.28267764285261099</v>
      </c>
      <c r="D85" s="4">
        <f t="shared" si="23"/>
        <v>0.13353191249203772</v>
      </c>
      <c r="E85" s="4">
        <f t="shared" si="23"/>
        <v>0.33276345047967104</v>
      </c>
    </row>
    <row r="86" spans="1:5" x14ac:dyDescent="0.2">
      <c r="A86" s="2" t="s">
        <v>14</v>
      </c>
      <c r="B86" s="1">
        <f>STDEV(B81:B84)</f>
        <v>9.7017809762352369E-3</v>
      </c>
      <c r="C86" s="1">
        <f t="shared" ref="C86:E86" si="24">STDEV(C81:C84)</f>
        <v>5.0872244700236997E-2</v>
      </c>
      <c r="D86" s="1">
        <f t="shared" si="24"/>
        <v>2.6294160754808216E-2</v>
      </c>
      <c r="E86" s="1">
        <f t="shared" si="24"/>
        <v>1.6834537668540109E-2</v>
      </c>
    </row>
    <row r="87" spans="1:5" x14ac:dyDescent="0.2">
      <c r="A87" s="2"/>
    </row>
    <row r="89" spans="1:5" x14ac:dyDescent="0.2">
      <c r="A89" s="3" t="s">
        <v>45</v>
      </c>
      <c r="B89" s="2">
        <v>50.079584775086509</v>
      </c>
      <c r="C89" s="2">
        <v>111.01937984496124</v>
      </c>
      <c r="D89" s="2">
        <v>57.769491525423732</v>
      </c>
      <c r="E89" s="2">
        <v>125.17328519855594</v>
      </c>
    </row>
    <row r="90" spans="1:5" x14ac:dyDescent="0.2">
      <c r="A90" s="2"/>
      <c r="B90" s="2">
        <v>62.846153846153847</v>
      </c>
      <c r="C90" s="2">
        <v>133.97787610619469</v>
      </c>
      <c r="D90" s="2">
        <v>64.491071428571431</v>
      </c>
      <c r="E90" s="2">
        <v>131.18357487922705</v>
      </c>
    </row>
    <row r="91" spans="1:5" x14ac:dyDescent="0.2">
      <c r="A91" s="2"/>
      <c r="B91" s="2">
        <v>56.202380952380956</v>
      </c>
      <c r="C91" s="2">
        <v>113.36363636363637</v>
      </c>
      <c r="D91" s="2">
        <v>63.751937984496124</v>
      </c>
      <c r="E91" s="2">
        <v>125.97818181818181</v>
      </c>
    </row>
    <row r="92" spans="1:5" x14ac:dyDescent="0.2">
      <c r="A92" s="2"/>
      <c r="B92" s="2">
        <v>49.517605633802823</v>
      </c>
      <c r="C92" s="2">
        <v>129.49236641221376</v>
      </c>
      <c r="D92" s="2">
        <v>65.669527896995703</v>
      </c>
      <c r="E92" s="2">
        <v>123.52941176470588</v>
      </c>
    </row>
    <row r="93" spans="1:5" x14ac:dyDescent="0.2">
      <c r="A93" s="2" t="s">
        <v>1</v>
      </c>
      <c r="B93" s="1">
        <f>AVERAGE(B89:B92)</f>
        <v>54.661431301856034</v>
      </c>
      <c r="C93" s="1">
        <f t="shared" ref="C93:E93" si="25">AVERAGE(C89:C92)</f>
        <v>121.96331468175151</v>
      </c>
      <c r="D93" s="1">
        <f t="shared" si="25"/>
        <v>62.920507208871747</v>
      </c>
      <c r="E93" s="1">
        <f t="shared" si="25"/>
        <v>126.46611341516765</v>
      </c>
    </row>
    <row r="94" spans="1:5" x14ac:dyDescent="0.2">
      <c r="A94" s="2" t="s">
        <v>14</v>
      </c>
      <c r="B94" s="1">
        <f>STDEV(B89:B92)</f>
        <v>6.2400979973817385</v>
      </c>
      <c r="C94" s="1">
        <f t="shared" ref="C94:E94" si="26">STDEV(C89:C92)</f>
        <v>11.47113018361989</v>
      </c>
      <c r="D94" s="1">
        <f t="shared" si="26"/>
        <v>3.5236357368357076</v>
      </c>
      <c r="E94" s="1">
        <f t="shared" si="26"/>
        <v>3.3059613473095788</v>
      </c>
    </row>
    <row r="95" spans="1:5" x14ac:dyDescent="0.2">
      <c r="A95" s="2"/>
    </row>
    <row r="96" spans="1:5" x14ac:dyDescent="0.2">
      <c r="A96" s="2"/>
    </row>
    <row r="97" spans="1:7" x14ac:dyDescent="0.2">
      <c r="A97" s="2" t="s">
        <v>15</v>
      </c>
      <c r="B97" s="1">
        <f>B89*100/36190</f>
        <v>0.13837962082090771</v>
      </c>
      <c r="C97" s="1">
        <f t="shared" ref="C97:E97" si="27">C89*100/36190</f>
        <v>0.30676811230992329</v>
      </c>
      <c r="D97" s="1">
        <f t="shared" si="27"/>
        <v>0.15962832695613077</v>
      </c>
      <c r="E97" s="1">
        <f t="shared" si="27"/>
        <v>0.34587810223419713</v>
      </c>
    </row>
    <row r="98" spans="1:7" x14ac:dyDescent="0.2">
      <c r="A98" s="2"/>
      <c r="B98" s="1">
        <f t="shared" ref="B98:E100" si="28">B90*100/36190</f>
        <v>0.17365613110293962</v>
      </c>
      <c r="C98" s="1">
        <f t="shared" si="28"/>
        <v>0.37020689722629091</v>
      </c>
      <c r="D98" s="1">
        <f t="shared" si="28"/>
        <v>0.17820135791260411</v>
      </c>
      <c r="E98" s="1">
        <f t="shared" si="28"/>
        <v>0.36248570013602394</v>
      </c>
    </row>
    <row r="99" spans="1:7" x14ac:dyDescent="0.2">
      <c r="A99" s="2"/>
      <c r="B99" s="1">
        <f t="shared" si="28"/>
        <v>0.15529809602757932</v>
      </c>
      <c r="C99" s="1">
        <f t="shared" si="28"/>
        <v>0.31324574844884329</v>
      </c>
      <c r="D99" s="1">
        <f t="shared" si="28"/>
        <v>0.17615898862806334</v>
      </c>
      <c r="E99" s="1">
        <f t="shared" si="28"/>
        <v>0.34810218794744902</v>
      </c>
    </row>
    <row r="100" spans="1:7" x14ac:dyDescent="0.2">
      <c r="A100" s="2"/>
      <c r="B100" s="1">
        <f t="shared" si="28"/>
        <v>0.13682676328765633</v>
      </c>
      <c r="C100" s="1">
        <f t="shared" si="28"/>
        <v>0.35781256262009881</v>
      </c>
      <c r="D100" s="1">
        <f t="shared" si="28"/>
        <v>0.18145766205304145</v>
      </c>
      <c r="E100" s="1">
        <f t="shared" si="28"/>
        <v>0.34133576060985327</v>
      </c>
    </row>
    <row r="101" spans="1:7" x14ac:dyDescent="0.2">
      <c r="A101" s="2" t="s">
        <v>1</v>
      </c>
      <c r="B101" s="4">
        <f>AVERAGE(B97:B100)</f>
        <v>0.15104015280977076</v>
      </c>
      <c r="C101" s="4">
        <f t="shared" ref="C101:E101" si="29">AVERAGE(C97:C100)</f>
        <v>0.33700833015128906</v>
      </c>
      <c r="D101" s="4">
        <f t="shared" si="29"/>
        <v>0.17386158388745993</v>
      </c>
      <c r="E101" s="4">
        <f t="shared" si="29"/>
        <v>0.34945043773188084</v>
      </c>
    </row>
    <row r="102" spans="1:7" x14ac:dyDescent="0.2">
      <c r="A102" s="2" t="s">
        <v>14</v>
      </c>
      <c r="B102" s="1">
        <f>STDEV(B97:B100)</f>
        <v>1.724260292175115E-2</v>
      </c>
      <c r="C102" s="1">
        <f t="shared" ref="C102:E102" si="30">STDEV(C97:C100)</f>
        <v>3.1696960993699598E-2</v>
      </c>
      <c r="D102" s="1">
        <f t="shared" si="30"/>
        <v>9.7364900161251971E-3</v>
      </c>
      <c r="E102" s="1">
        <f t="shared" si="30"/>
        <v>9.1350133940579729E-3</v>
      </c>
    </row>
    <row r="103" spans="1:7" x14ac:dyDescent="0.2">
      <c r="A103" s="2"/>
    </row>
    <row r="104" spans="1:7" x14ac:dyDescent="0.2">
      <c r="A104" s="2"/>
    </row>
    <row r="105" spans="1:7" x14ac:dyDescent="0.2">
      <c r="A105" s="2"/>
      <c r="G105" s="2"/>
    </row>
    <row r="106" spans="1:7" x14ac:dyDescent="0.2">
      <c r="A106" s="2"/>
      <c r="G106" s="2"/>
    </row>
    <row r="107" spans="1:7" x14ac:dyDescent="0.2">
      <c r="A107" s="2"/>
      <c r="G107" s="2"/>
    </row>
    <row r="108" spans="1:7" x14ac:dyDescent="0.2">
      <c r="A108" s="2"/>
      <c r="G108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CD186-D39A-564A-8408-C5BD197C7B2C}">
  <dimension ref="A1:K95"/>
  <sheetViews>
    <sheetView topLeftCell="A14" zoomScale="123" zoomScaleNormal="123" workbookViewId="0">
      <selection activeCell="I36" sqref="I36"/>
    </sheetView>
  </sheetViews>
  <sheetFormatPr baseColWidth="10" defaultRowHeight="16" x14ac:dyDescent="0.2"/>
  <cols>
    <col min="1" max="1" width="20.1640625" customWidth="1"/>
    <col min="2" max="2" width="22" style="9" customWidth="1"/>
    <col min="5" max="5" width="16.33203125" customWidth="1"/>
    <col min="10" max="10" width="26.33203125" customWidth="1"/>
  </cols>
  <sheetData>
    <row r="1" spans="1:11" x14ac:dyDescent="0.2">
      <c r="A1" s="1" t="s">
        <v>64</v>
      </c>
    </row>
    <row r="2" spans="1:11" x14ac:dyDescent="0.2">
      <c r="A2" s="1" t="s">
        <v>73</v>
      </c>
    </row>
    <row r="4" spans="1:11" x14ac:dyDescent="0.2">
      <c r="B4" s="2"/>
      <c r="C4" s="1"/>
      <c r="D4" s="1"/>
    </row>
    <row r="5" spans="1:11" x14ac:dyDescent="0.2">
      <c r="A5" s="3" t="s">
        <v>48</v>
      </c>
      <c r="B5" s="2"/>
      <c r="C5" s="1"/>
      <c r="D5" s="1"/>
      <c r="E5" s="3" t="s">
        <v>52</v>
      </c>
      <c r="F5" s="1"/>
      <c r="G5" s="1"/>
      <c r="H5" s="1"/>
      <c r="I5" s="1"/>
      <c r="J5" s="1"/>
      <c r="K5" s="1"/>
    </row>
    <row r="6" spans="1:11" x14ac:dyDescent="0.2">
      <c r="A6" s="2"/>
      <c r="B6" s="3" t="s">
        <v>69</v>
      </c>
      <c r="C6" s="3" t="s">
        <v>65</v>
      </c>
      <c r="D6" s="2"/>
      <c r="E6" s="1"/>
      <c r="F6" s="3" t="s">
        <v>69</v>
      </c>
      <c r="G6" s="2"/>
      <c r="H6" s="2"/>
      <c r="I6" s="2"/>
      <c r="J6" s="2"/>
      <c r="K6" s="1"/>
    </row>
    <row r="7" spans="1:11" x14ac:dyDescent="0.2">
      <c r="A7" s="3" t="s">
        <v>0</v>
      </c>
      <c r="B7" s="2">
        <v>28085.551401869201</v>
      </c>
      <c r="D7" s="1"/>
      <c r="E7" s="3" t="s">
        <v>0</v>
      </c>
      <c r="F7" s="1">
        <v>20648.759999999998</v>
      </c>
      <c r="G7" s="1"/>
      <c r="H7" s="1"/>
      <c r="I7" s="1"/>
      <c r="J7" s="1"/>
      <c r="K7" s="1"/>
    </row>
    <row r="8" spans="1:11" x14ac:dyDescent="0.2">
      <c r="A8" s="2"/>
      <c r="B8" s="2">
        <v>27138.274774774774</v>
      </c>
      <c r="D8" s="1"/>
      <c r="E8" s="2"/>
      <c r="F8" s="1">
        <v>21226.16</v>
      </c>
      <c r="G8" s="1"/>
      <c r="H8" s="1"/>
      <c r="I8" s="1"/>
      <c r="J8" s="1"/>
      <c r="K8" s="1"/>
    </row>
    <row r="9" spans="1:11" x14ac:dyDescent="0.2">
      <c r="A9" s="2"/>
      <c r="B9" s="2">
        <v>21650.684824902724</v>
      </c>
      <c r="D9" s="1"/>
      <c r="E9" s="2"/>
      <c r="F9" s="1">
        <v>18360.72</v>
      </c>
      <c r="G9" s="1"/>
      <c r="H9" s="1"/>
      <c r="I9" s="1"/>
      <c r="J9" s="1"/>
      <c r="K9" s="1"/>
    </row>
    <row r="10" spans="1:11" x14ac:dyDescent="0.2">
      <c r="A10" s="2"/>
      <c r="B10" s="2">
        <v>22728.516129032258</v>
      </c>
      <c r="D10" s="1"/>
      <c r="E10" s="2"/>
      <c r="F10" s="1">
        <v>17260.66</v>
      </c>
      <c r="G10" s="1"/>
      <c r="H10" s="1"/>
      <c r="I10" s="1"/>
      <c r="J10" s="1"/>
      <c r="K10" s="1"/>
    </row>
    <row r="11" spans="1:11" x14ac:dyDescent="0.2">
      <c r="A11" s="2"/>
      <c r="B11" s="2">
        <v>22868.3</v>
      </c>
      <c r="D11" s="1"/>
      <c r="E11" s="2"/>
      <c r="F11" s="1">
        <v>18550.03</v>
      </c>
      <c r="G11" s="1"/>
      <c r="H11" s="1"/>
      <c r="I11" s="1"/>
      <c r="J11" s="1"/>
      <c r="K11" s="1"/>
    </row>
    <row r="12" spans="1:11" x14ac:dyDescent="0.2">
      <c r="A12" s="2"/>
      <c r="B12" s="2">
        <v>24355.557603686633</v>
      </c>
      <c r="C12" s="1">
        <v>7859.38</v>
      </c>
      <c r="D12" s="1"/>
      <c r="E12" s="2"/>
      <c r="F12" s="1">
        <v>18114.68</v>
      </c>
      <c r="G12" s="1"/>
      <c r="H12" s="1"/>
      <c r="I12" s="1"/>
      <c r="J12" s="1"/>
      <c r="K12" s="1"/>
    </row>
    <row r="13" spans="1:11" x14ac:dyDescent="0.2">
      <c r="B13" s="2">
        <v>32684.4813278008</v>
      </c>
      <c r="C13" s="1">
        <v>7147.23</v>
      </c>
      <c r="D13" s="1"/>
      <c r="E13" s="1"/>
      <c r="F13" s="1">
        <v>18192.830000000002</v>
      </c>
      <c r="G13" s="1"/>
      <c r="H13" s="1"/>
      <c r="I13" s="1"/>
      <c r="J13" s="1"/>
      <c r="K13" s="1"/>
    </row>
    <row r="14" spans="1:11" x14ac:dyDescent="0.2">
      <c r="B14" s="2">
        <v>24583.779279279279</v>
      </c>
      <c r="C14" s="1">
        <v>8322.93</v>
      </c>
      <c r="D14" s="1"/>
      <c r="F14" s="1">
        <v>19227.28</v>
      </c>
      <c r="G14" s="1"/>
      <c r="H14" s="1"/>
      <c r="I14" s="1"/>
      <c r="J14" s="1"/>
      <c r="K14" s="1"/>
    </row>
    <row r="15" spans="1:11" x14ac:dyDescent="0.2">
      <c r="A15" s="2" t="s">
        <v>1</v>
      </c>
      <c r="B15" s="3">
        <f>AVERAGE(B7:B14)</f>
        <v>25511.893167668211</v>
      </c>
      <c r="C15" s="2">
        <f>AVERAGE(C7:C14)</f>
        <v>7776.5133333333333</v>
      </c>
      <c r="D15" s="1"/>
      <c r="E15" s="2" t="s">
        <v>1</v>
      </c>
      <c r="F15" s="4">
        <f>AVERAGE(F7:F14)</f>
        <v>18947.640000000003</v>
      </c>
      <c r="G15" s="1"/>
      <c r="H15" s="1"/>
      <c r="I15" s="1"/>
      <c r="J15" s="1"/>
      <c r="K15" s="1"/>
    </row>
    <row r="16" spans="1:11" x14ac:dyDescent="0.2">
      <c r="A16" s="2" t="s">
        <v>14</v>
      </c>
      <c r="B16" s="2">
        <f>STDEV(B7:B14)</f>
        <v>3636.2866561766082</v>
      </c>
      <c r="C16" s="2">
        <f>STDEV(C7:C14)</f>
        <v>592.21430735278068</v>
      </c>
      <c r="D16" s="1"/>
      <c r="E16" s="2" t="s">
        <v>14</v>
      </c>
      <c r="F16" s="1">
        <f>STDEV(F7:F14)</f>
        <v>1350.9621963094087</v>
      </c>
      <c r="G16" s="1"/>
      <c r="H16" s="1"/>
      <c r="I16" s="1"/>
      <c r="J16" s="1"/>
      <c r="K16" s="1"/>
    </row>
    <row r="17" spans="1:11" x14ac:dyDescent="0.2">
      <c r="B17" s="2"/>
      <c r="C17" s="1"/>
      <c r="D17" s="1"/>
      <c r="E17" s="2"/>
      <c r="F17" s="1"/>
      <c r="G17" s="1"/>
      <c r="H17" s="1"/>
      <c r="I17" s="1"/>
      <c r="J17" s="1"/>
      <c r="K17" s="1"/>
    </row>
    <row r="18" spans="1:11" x14ac:dyDescent="0.2">
      <c r="A18" s="2" t="s">
        <v>15</v>
      </c>
      <c r="B18" s="2">
        <f>B7*100/25512</f>
        <v>110.08761132748982</v>
      </c>
      <c r="C18" s="1"/>
      <c r="D18" s="1"/>
      <c r="E18" s="2"/>
      <c r="F18" s="1"/>
      <c r="G18" s="1"/>
      <c r="H18" s="1"/>
      <c r="I18" s="1"/>
      <c r="J18" s="1"/>
      <c r="K18" s="1"/>
    </row>
    <row r="19" spans="1:11" x14ac:dyDescent="0.2">
      <c r="A19" s="2"/>
      <c r="B19" s="2">
        <f t="shared" ref="B19:C25" si="0">B8*100/25512</f>
        <v>106.37454834891335</v>
      </c>
      <c r="C19" s="1"/>
      <c r="D19" s="4"/>
      <c r="E19" s="1"/>
      <c r="F19" s="1"/>
      <c r="G19" s="1"/>
      <c r="H19" s="1"/>
      <c r="I19" s="1"/>
      <c r="J19" s="1"/>
      <c r="K19" s="1"/>
    </row>
    <row r="20" spans="1:11" x14ac:dyDescent="0.2">
      <c r="A20" s="2"/>
      <c r="B20" s="2">
        <f t="shared" si="0"/>
        <v>84.864710038032001</v>
      </c>
      <c r="C20" s="1"/>
      <c r="D20" s="1"/>
      <c r="E20" s="2"/>
      <c r="F20" s="1"/>
      <c r="G20" s="1"/>
      <c r="H20" s="1"/>
      <c r="I20" s="1"/>
      <c r="J20" s="1"/>
      <c r="K20" s="1"/>
    </row>
    <row r="21" spans="1:11" x14ac:dyDescent="0.2">
      <c r="B21" s="2">
        <f t="shared" si="0"/>
        <v>89.089511324209226</v>
      </c>
      <c r="C21" s="1"/>
      <c r="D21" s="1"/>
      <c r="E21" s="2"/>
      <c r="F21" s="1"/>
      <c r="G21" s="1"/>
      <c r="H21" s="1"/>
      <c r="I21" s="1"/>
      <c r="J21" s="1"/>
      <c r="K21" s="1"/>
    </row>
    <row r="22" spans="1:11" x14ac:dyDescent="0.2">
      <c r="B22" s="2">
        <f t="shared" si="0"/>
        <v>89.637425525243017</v>
      </c>
      <c r="C22" s="1"/>
      <c r="D22" s="1"/>
      <c r="E22" s="2"/>
      <c r="F22" s="1"/>
      <c r="G22" s="1"/>
      <c r="H22" s="1"/>
      <c r="I22" s="1"/>
      <c r="J22" s="1"/>
      <c r="K22" s="1"/>
    </row>
    <row r="23" spans="1:11" x14ac:dyDescent="0.2">
      <c r="B23" s="2">
        <f t="shared" si="0"/>
        <v>95.467064925080876</v>
      </c>
      <c r="C23" s="1">
        <f>C12*100/25512</f>
        <v>30.806600815302602</v>
      </c>
      <c r="D23" s="1"/>
      <c r="E23" s="2"/>
      <c r="F23" s="1"/>
      <c r="G23" s="1"/>
      <c r="H23" s="1"/>
      <c r="I23" s="1"/>
      <c r="J23" s="1"/>
      <c r="K23" s="1"/>
    </row>
    <row r="24" spans="1:11" x14ac:dyDescent="0.2">
      <c r="B24" s="2">
        <f t="shared" si="0"/>
        <v>128.11414756899029</v>
      </c>
      <c r="C24" s="1">
        <f t="shared" si="0"/>
        <v>28.015169332079022</v>
      </c>
      <c r="D24" s="1"/>
      <c r="E24" s="1"/>
      <c r="F24" s="1"/>
      <c r="G24" s="4"/>
      <c r="H24" s="1"/>
      <c r="I24" s="1"/>
      <c r="J24" s="1"/>
      <c r="K24" s="1"/>
    </row>
    <row r="25" spans="1:11" x14ac:dyDescent="0.2">
      <c r="A25" s="2"/>
      <c r="B25" s="2">
        <f t="shared" si="0"/>
        <v>96.361630915958301</v>
      </c>
      <c r="C25" s="1">
        <f t="shared" si="0"/>
        <v>32.623588899341485</v>
      </c>
      <c r="D25" s="1"/>
      <c r="F25" s="1"/>
      <c r="G25" s="1"/>
      <c r="H25" s="1"/>
      <c r="I25" s="1"/>
      <c r="J25" s="1"/>
      <c r="K25" s="1"/>
    </row>
    <row r="26" spans="1:11" x14ac:dyDescent="0.2">
      <c r="A26" s="2" t="s">
        <v>1</v>
      </c>
      <c r="B26" s="2">
        <f>AVERAGE(B18:B25)</f>
        <v>99.999581246739638</v>
      </c>
      <c r="C26" s="2">
        <f>AVERAGE(C23:C25)</f>
        <v>30.481786348907704</v>
      </c>
      <c r="D26" s="1"/>
      <c r="E26" s="2"/>
      <c r="F26" s="4"/>
      <c r="G26" s="1"/>
      <c r="H26" s="1"/>
      <c r="I26" s="1"/>
      <c r="J26" s="1"/>
      <c r="K26" s="1"/>
    </row>
    <row r="27" spans="1:11" x14ac:dyDescent="0.2">
      <c r="A27" s="2" t="s">
        <v>14</v>
      </c>
      <c r="B27" s="2">
        <f>STDEV(B18:B25)</f>
        <v>14.253240264097647</v>
      </c>
      <c r="C27" s="2">
        <f>STDEV(C23:C25)</f>
        <v>2.3213166641297431</v>
      </c>
      <c r="E27" s="2"/>
      <c r="F27" s="1"/>
      <c r="G27" s="1"/>
      <c r="H27" s="1"/>
      <c r="I27" s="1"/>
      <c r="J27" s="1"/>
      <c r="K27" s="1"/>
    </row>
    <row r="28" spans="1:11" x14ac:dyDescent="0.2">
      <c r="B28" s="2"/>
      <c r="F28" s="1"/>
      <c r="G28" s="1"/>
      <c r="H28" s="1"/>
      <c r="I28" s="1"/>
      <c r="J28" s="1"/>
      <c r="K28" s="1"/>
    </row>
    <row r="29" spans="1:11" x14ac:dyDescent="0.2">
      <c r="B29" s="2"/>
      <c r="F29" s="1"/>
      <c r="G29" s="1"/>
      <c r="H29" s="1"/>
      <c r="I29" s="1"/>
      <c r="J29" s="1"/>
      <c r="K29" s="1"/>
    </row>
    <row r="30" spans="1:11" x14ac:dyDescent="0.2">
      <c r="B30" s="3" t="s">
        <v>5</v>
      </c>
      <c r="F30" s="3" t="s">
        <v>5</v>
      </c>
      <c r="G30" s="1"/>
      <c r="H30" s="1"/>
      <c r="I30" s="1"/>
      <c r="J30" s="1"/>
      <c r="K30" s="1"/>
    </row>
    <row r="31" spans="1:11" x14ac:dyDescent="0.2">
      <c r="A31" s="3" t="s">
        <v>37</v>
      </c>
      <c r="B31" s="2">
        <v>6408.19</v>
      </c>
      <c r="C31" s="6"/>
      <c r="D31" s="1"/>
      <c r="E31" s="3" t="s">
        <v>37</v>
      </c>
      <c r="F31">
        <v>296.29595015576302</v>
      </c>
      <c r="G31" s="1"/>
      <c r="H31" s="1"/>
      <c r="I31" s="1"/>
      <c r="J31" s="1"/>
      <c r="K31" s="1"/>
    </row>
    <row r="32" spans="1:11" x14ac:dyDescent="0.2">
      <c r="A32" s="2"/>
      <c r="B32" s="2">
        <v>4411.8</v>
      </c>
      <c r="C32" s="6"/>
      <c r="D32" s="1"/>
      <c r="E32" s="2"/>
      <c r="F32">
        <v>303.86234817813767</v>
      </c>
      <c r="G32" s="1"/>
      <c r="H32" s="1"/>
      <c r="I32" s="1"/>
      <c r="J32" s="1"/>
      <c r="K32" s="1"/>
    </row>
    <row r="33" spans="1:11" x14ac:dyDescent="0.2">
      <c r="A33" s="2"/>
      <c r="B33" s="2">
        <v>6781.08</v>
      </c>
      <c r="C33" s="6"/>
      <c r="D33" s="1"/>
      <c r="E33" s="2"/>
      <c r="F33">
        <v>277.09191176470586</v>
      </c>
      <c r="G33" s="1"/>
      <c r="H33" s="1"/>
      <c r="I33" s="1"/>
      <c r="J33" s="1"/>
      <c r="K33" s="1"/>
    </row>
    <row r="34" spans="1:11" x14ac:dyDescent="0.2">
      <c r="A34" s="2"/>
      <c r="B34" s="2">
        <v>5440.59</v>
      </c>
      <c r="C34" s="6"/>
      <c r="D34" s="1"/>
      <c r="E34" s="2"/>
      <c r="F34">
        <v>254.27238805970148</v>
      </c>
      <c r="G34" s="1"/>
      <c r="H34" s="1"/>
      <c r="I34" s="1"/>
      <c r="J34" s="1"/>
      <c r="K34" s="1"/>
    </row>
    <row r="35" spans="1:11" x14ac:dyDescent="0.2">
      <c r="A35" s="2" t="s">
        <v>1</v>
      </c>
      <c r="B35" s="3">
        <f>AVERAGE(B31:B34)</f>
        <v>5760.415</v>
      </c>
      <c r="C35" s="1"/>
      <c r="D35" s="1"/>
      <c r="E35" s="2" t="s">
        <v>1</v>
      </c>
      <c r="F35" s="12">
        <f>AVERAGE(F31:F34)</f>
        <v>282.88064953957701</v>
      </c>
      <c r="G35" s="1"/>
      <c r="H35" s="1"/>
      <c r="I35" s="1"/>
      <c r="J35" s="1"/>
      <c r="K35" s="1"/>
    </row>
    <row r="36" spans="1:11" x14ac:dyDescent="0.2">
      <c r="A36" s="2" t="s">
        <v>14</v>
      </c>
      <c r="B36" s="2">
        <f>STDEV(B31:B34)</f>
        <v>1061.8254630116942</v>
      </c>
      <c r="C36" s="1"/>
      <c r="D36" s="1"/>
      <c r="E36" s="2" t="s">
        <v>14</v>
      </c>
      <c r="F36">
        <f>STDEV(F31:F34)</f>
        <v>22.15208100314106</v>
      </c>
      <c r="G36" s="1"/>
      <c r="H36" s="1"/>
      <c r="I36" s="1"/>
      <c r="J36" s="1"/>
      <c r="K36" s="1"/>
    </row>
    <row r="37" spans="1:11" x14ac:dyDescent="0.2">
      <c r="A37" s="2"/>
      <c r="B37" s="11"/>
      <c r="C37" s="4"/>
      <c r="D37" s="1"/>
      <c r="E37" s="2"/>
      <c r="G37" s="1"/>
      <c r="H37" s="1"/>
      <c r="I37" s="1"/>
      <c r="J37" s="1"/>
      <c r="K37" s="1"/>
    </row>
    <row r="38" spans="1:11" x14ac:dyDescent="0.2">
      <c r="A38" s="2"/>
      <c r="B38" s="11"/>
      <c r="C38" s="1"/>
      <c r="D38" s="1"/>
      <c r="E38" s="2"/>
      <c r="G38" s="1"/>
      <c r="H38" s="1"/>
      <c r="I38" s="1"/>
      <c r="J38" s="1"/>
      <c r="K38" s="1"/>
    </row>
    <row r="39" spans="1:11" x14ac:dyDescent="0.2">
      <c r="A39" s="2"/>
      <c r="B39" s="3" t="s">
        <v>5</v>
      </c>
      <c r="F39" s="3" t="s">
        <v>5</v>
      </c>
      <c r="G39" s="4"/>
      <c r="H39" s="4"/>
      <c r="I39" s="4"/>
      <c r="J39" s="1"/>
      <c r="K39" s="1"/>
    </row>
    <row r="40" spans="1:11" x14ac:dyDescent="0.2">
      <c r="A40" s="3" t="s">
        <v>38</v>
      </c>
      <c r="B40" s="2">
        <v>18562.099999999999</v>
      </c>
      <c r="C40" s="1"/>
      <c r="D40" s="1"/>
      <c r="E40" s="3" t="s">
        <v>38</v>
      </c>
      <c r="F40" s="1">
        <v>6076.9719999999998</v>
      </c>
      <c r="G40" s="1"/>
      <c r="H40" s="1"/>
      <c r="I40" s="1"/>
      <c r="J40" s="1"/>
      <c r="K40" s="1"/>
    </row>
    <row r="41" spans="1:11" x14ac:dyDescent="0.2">
      <c r="A41" s="2"/>
      <c r="B41" s="2">
        <v>20100.5</v>
      </c>
      <c r="C41" s="1"/>
      <c r="D41" s="1"/>
      <c r="E41" s="2"/>
      <c r="F41" s="1">
        <v>5683.4386617100372</v>
      </c>
      <c r="G41" s="1"/>
      <c r="H41" s="1"/>
      <c r="I41" s="1"/>
      <c r="J41" s="4"/>
      <c r="K41" s="1"/>
    </row>
    <row r="42" spans="1:11" x14ac:dyDescent="0.2">
      <c r="A42" s="2"/>
      <c r="B42" s="2">
        <v>18709.3</v>
      </c>
      <c r="C42" s="1"/>
      <c r="D42" s="1"/>
      <c r="E42" s="2"/>
      <c r="F42" s="1">
        <v>7322.3159851301107</v>
      </c>
      <c r="G42" s="1"/>
      <c r="H42" s="1"/>
      <c r="I42" s="1"/>
      <c r="J42" s="1"/>
      <c r="K42" s="1"/>
    </row>
    <row r="43" spans="1:11" x14ac:dyDescent="0.2">
      <c r="A43" s="2"/>
      <c r="B43" s="2">
        <v>18197.8</v>
      </c>
      <c r="C43" s="1"/>
      <c r="D43" s="1"/>
      <c r="E43" s="2"/>
      <c r="F43" s="1">
        <v>5540.7407407407409</v>
      </c>
      <c r="G43" s="1"/>
      <c r="H43" s="1"/>
      <c r="I43" s="1"/>
      <c r="J43" s="1"/>
      <c r="K43" s="1"/>
    </row>
    <row r="44" spans="1:11" x14ac:dyDescent="0.2">
      <c r="A44" s="2" t="s">
        <v>1</v>
      </c>
      <c r="B44" s="3">
        <f>AVERAGE(B40:B43)</f>
        <v>18892.424999999999</v>
      </c>
      <c r="C44" s="1"/>
      <c r="D44" s="1"/>
      <c r="E44" s="2" t="s">
        <v>1</v>
      </c>
      <c r="F44" s="4">
        <f>AVERAGE(F40:F43)</f>
        <v>6155.8668468952219</v>
      </c>
      <c r="G44" s="1"/>
      <c r="H44" s="1"/>
      <c r="I44" s="1"/>
      <c r="J44" s="1"/>
      <c r="K44" s="1"/>
    </row>
    <row r="45" spans="1:11" x14ac:dyDescent="0.2">
      <c r="A45" s="2" t="s">
        <v>14</v>
      </c>
      <c r="B45" s="2">
        <f>STDEV(B40:B43)</f>
        <v>833.5863217647792</v>
      </c>
      <c r="C45" s="1"/>
      <c r="D45" s="1"/>
      <c r="E45" s="2" t="s">
        <v>14</v>
      </c>
      <c r="F45" s="1">
        <f>STDEV(F40:F43)</f>
        <v>810.01985687300089</v>
      </c>
      <c r="G45" s="1"/>
      <c r="H45" s="1"/>
      <c r="I45" s="1"/>
      <c r="J45" s="1"/>
      <c r="K45" s="1"/>
    </row>
    <row r="46" spans="1:11" x14ac:dyDescent="0.2">
      <c r="A46" s="2"/>
      <c r="B46" s="2"/>
      <c r="C46" s="1"/>
      <c r="D46" s="1"/>
      <c r="E46" s="2"/>
      <c r="F46" s="1"/>
      <c r="G46" s="1"/>
      <c r="H46" s="1"/>
      <c r="I46" s="1"/>
      <c r="J46" s="1"/>
      <c r="K46" s="1"/>
    </row>
    <row r="47" spans="1:11" x14ac:dyDescent="0.2">
      <c r="A47" s="2"/>
      <c r="B47" s="2"/>
      <c r="C47" s="1"/>
      <c r="D47" s="1"/>
      <c r="E47" s="2"/>
      <c r="F47" s="1"/>
      <c r="I47" s="1"/>
      <c r="J47" s="1"/>
      <c r="K47" s="1"/>
    </row>
    <row r="48" spans="1:11" x14ac:dyDescent="0.2">
      <c r="A48" s="1"/>
      <c r="B48" s="2"/>
      <c r="C48" s="1"/>
      <c r="D48" s="1"/>
      <c r="E48" s="1"/>
      <c r="F48" s="1"/>
      <c r="I48" s="1"/>
      <c r="J48" s="1"/>
      <c r="K48" s="1"/>
    </row>
    <row r="49" spans="1:11" x14ac:dyDescent="0.2">
      <c r="A49" s="1" t="s">
        <v>66</v>
      </c>
      <c r="B49" s="2" t="s">
        <v>67</v>
      </c>
      <c r="C49" s="2" t="s">
        <v>0</v>
      </c>
      <c r="D49" s="1"/>
      <c r="E49" s="1">
        <v>9.9299999999999996E-4</v>
      </c>
      <c r="F49" s="1"/>
      <c r="I49" s="1"/>
      <c r="J49" s="1"/>
      <c r="K49" s="1"/>
    </row>
    <row r="50" spans="1:11" x14ac:dyDescent="0.2">
      <c r="A50" s="1"/>
      <c r="B50" s="2" t="s">
        <v>70</v>
      </c>
      <c r="C50" s="1"/>
      <c r="D50" s="1"/>
      <c r="E50" s="1"/>
      <c r="F50" s="1"/>
      <c r="I50" s="1"/>
      <c r="J50" s="1"/>
      <c r="K50" s="1"/>
    </row>
    <row r="51" spans="1:11" x14ac:dyDescent="0.2">
      <c r="A51" s="1"/>
      <c r="B51" s="2"/>
      <c r="C51" s="1"/>
      <c r="D51" s="1"/>
      <c r="E51" s="1"/>
      <c r="F51" s="1"/>
      <c r="I51" s="1"/>
      <c r="J51" s="1"/>
      <c r="K51" s="1"/>
    </row>
    <row r="52" spans="1:11" x14ac:dyDescent="0.2">
      <c r="A52" s="1"/>
      <c r="B52" s="2" t="s">
        <v>67</v>
      </c>
      <c r="C52" s="2" t="s">
        <v>37</v>
      </c>
      <c r="D52" s="1"/>
      <c r="E52" s="1">
        <v>1.9430000000000001E-3</v>
      </c>
      <c r="F52" s="1"/>
      <c r="I52" s="1"/>
      <c r="J52" s="1"/>
      <c r="K52" s="1"/>
    </row>
    <row r="53" spans="1:11" x14ac:dyDescent="0.2">
      <c r="A53" s="1"/>
      <c r="B53" s="2" t="s">
        <v>71</v>
      </c>
      <c r="C53" s="2" t="s">
        <v>38</v>
      </c>
      <c r="D53" s="1"/>
      <c r="E53" s="5" t="s">
        <v>68</v>
      </c>
      <c r="F53" s="1"/>
      <c r="I53" s="1"/>
      <c r="J53" s="1"/>
      <c r="K53" s="1"/>
    </row>
    <row r="54" spans="1:11" x14ac:dyDescent="0.2">
      <c r="A54" s="1"/>
      <c r="B54" s="2"/>
      <c r="C54" s="1"/>
      <c r="D54" s="1"/>
      <c r="E54" s="1"/>
      <c r="F54" s="1"/>
      <c r="I54" s="1"/>
      <c r="J54" s="1"/>
      <c r="K54" s="1"/>
    </row>
    <row r="55" spans="1:11" x14ac:dyDescent="0.2">
      <c r="A55" s="1"/>
      <c r="B55" s="2"/>
      <c r="C55" s="1"/>
      <c r="D55" s="1"/>
      <c r="E55" s="1"/>
      <c r="F55" s="1"/>
      <c r="I55" s="4"/>
      <c r="J55" s="1"/>
      <c r="K55" s="1"/>
    </row>
    <row r="56" spans="1:11" x14ac:dyDescent="0.2">
      <c r="B56"/>
      <c r="F56" s="1"/>
      <c r="I56" s="1"/>
      <c r="J56" s="1"/>
      <c r="K56" s="1"/>
    </row>
    <row r="57" spans="1:11" x14ac:dyDescent="0.2">
      <c r="F57" s="1"/>
      <c r="I57" s="1"/>
      <c r="J57" s="4"/>
      <c r="K57" s="1"/>
    </row>
    <row r="58" spans="1:11" x14ac:dyDescent="0.2">
      <c r="F58" s="1"/>
      <c r="I58" s="1"/>
      <c r="J58" s="1"/>
      <c r="K58" s="1"/>
    </row>
    <row r="59" spans="1:11" x14ac:dyDescent="0.2">
      <c r="F59" s="4"/>
      <c r="I59" s="1"/>
      <c r="J59" s="1"/>
      <c r="K59" s="1"/>
    </row>
    <row r="60" spans="1:11" x14ac:dyDescent="0.2">
      <c r="F60" s="1"/>
      <c r="I60" s="1"/>
      <c r="J60" s="1"/>
      <c r="K60" s="1"/>
    </row>
    <row r="61" spans="1:11" x14ac:dyDescent="0.2">
      <c r="F61" s="1"/>
      <c r="I61" s="1"/>
      <c r="J61" s="1"/>
      <c r="K61" s="1"/>
    </row>
    <row r="62" spans="1:11" x14ac:dyDescent="0.2">
      <c r="B62"/>
      <c r="E62" s="2"/>
      <c r="F62" s="1"/>
      <c r="I62" s="1"/>
      <c r="J62" s="1"/>
      <c r="K62" s="1"/>
    </row>
    <row r="63" spans="1:11" x14ac:dyDescent="0.2">
      <c r="B63"/>
      <c r="I63" s="1"/>
      <c r="J63" s="1"/>
      <c r="K63" s="1"/>
    </row>
    <row r="64" spans="1:11" x14ac:dyDescent="0.2">
      <c r="B64"/>
      <c r="I64" s="1"/>
      <c r="J64" s="1"/>
      <c r="K64" s="1"/>
    </row>
    <row r="65" spans="1:11" x14ac:dyDescent="0.2">
      <c r="B65"/>
      <c r="I65" s="1"/>
      <c r="J65" s="1"/>
      <c r="K65" s="1"/>
    </row>
    <row r="66" spans="1:11" x14ac:dyDescent="0.2">
      <c r="B66"/>
      <c r="I66" s="1"/>
      <c r="J66" s="1"/>
      <c r="K66" s="1"/>
    </row>
    <row r="67" spans="1:11" x14ac:dyDescent="0.2">
      <c r="B67"/>
      <c r="I67" s="1"/>
      <c r="J67" s="1"/>
      <c r="K67" s="1"/>
    </row>
    <row r="68" spans="1:11" x14ac:dyDescent="0.2">
      <c r="B68"/>
      <c r="I68" s="1"/>
      <c r="J68" s="1"/>
      <c r="K68" s="1"/>
    </row>
    <row r="69" spans="1:11" x14ac:dyDescent="0.2">
      <c r="B69"/>
      <c r="I69" s="2"/>
      <c r="J69" s="1"/>
      <c r="K69" s="1"/>
    </row>
    <row r="70" spans="1:11" x14ac:dyDescent="0.2">
      <c r="I70" s="1"/>
      <c r="J70" s="1"/>
      <c r="K70" s="1"/>
    </row>
    <row r="71" spans="1:11" x14ac:dyDescent="0.2">
      <c r="I71" s="1"/>
      <c r="J71" s="1"/>
      <c r="K71" s="1"/>
    </row>
    <row r="72" spans="1:11" x14ac:dyDescent="0.2">
      <c r="E72" s="2"/>
      <c r="F72" s="1"/>
      <c r="I72" s="1"/>
      <c r="J72" s="1"/>
      <c r="K72" s="1"/>
    </row>
    <row r="73" spans="1:11" x14ac:dyDescent="0.2">
      <c r="E73" s="2"/>
      <c r="F73" s="1"/>
      <c r="I73" s="1"/>
      <c r="J73" s="1"/>
      <c r="K73" s="1"/>
    </row>
    <row r="74" spans="1:11" x14ac:dyDescent="0.2">
      <c r="E74" s="2"/>
      <c r="F74" s="1"/>
      <c r="I74" s="1"/>
      <c r="J74" s="1"/>
      <c r="K74" s="1"/>
    </row>
    <row r="75" spans="1:11" x14ac:dyDescent="0.2">
      <c r="E75" s="2"/>
      <c r="F75" s="4"/>
      <c r="I75" s="1"/>
      <c r="J75" s="1"/>
      <c r="K75" s="1"/>
    </row>
    <row r="76" spans="1:11" x14ac:dyDescent="0.2">
      <c r="A76" s="2"/>
      <c r="B76" s="2"/>
      <c r="C76" s="1"/>
      <c r="D76" s="1"/>
      <c r="E76" s="2"/>
      <c r="F76" s="1"/>
    </row>
    <row r="77" spans="1:11" x14ac:dyDescent="0.2">
      <c r="A77" s="2"/>
      <c r="B77" s="2"/>
      <c r="C77" s="1"/>
      <c r="D77" s="1"/>
      <c r="E77" s="2"/>
      <c r="F77" s="1"/>
    </row>
    <row r="78" spans="1:11" x14ac:dyDescent="0.2">
      <c r="A78" s="2"/>
      <c r="B78" s="2"/>
      <c r="C78" s="1"/>
      <c r="D78" s="1"/>
      <c r="E78" s="1"/>
      <c r="F78" s="1"/>
    </row>
    <row r="79" spans="1:11" x14ac:dyDescent="0.2">
      <c r="A79" s="2"/>
      <c r="B79" s="2"/>
      <c r="C79" s="1"/>
      <c r="D79" s="1"/>
      <c r="E79" s="1"/>
      <c r="F79" s="1"/>
    </row>
    <row r="80" spans="1:11" x14ac:dyDescent="0.2">
      <c r="A80" s="2"/>
      <c r="B80" s="2"/>
      <c r="C80" s="1"/>
      <c r="D80" s="1"/>
      <c r="E80" s="1"/>
      <c r="F80" s="1"/>
    </row>
    <row r="81" spans="5:6" x14ac:dyDescent="0.2">
      <c r="E81" s="1"/>
      <c r="F81" s="1"/>
    </row>
    <row r="82" spans="5:6" x14ac:dyDescent="0.2">
      <c r="E82" s="1"/>
      <c r="F82" s="1"/>
    </row>
    <row r="83" spans="5:6" x14ac:dyDescent="0.2">
      <c r="E83" s="1"/>
      <c r="F83" s="1"/>
    </row>
    <row r="84" spans="5:6" x14ac:dyDescent="0.2">
      <c r="E84" s="1"/>
      <c r="F84" s="1"/>
    </row>
    <row r="85" spans="5:6" x14ac:dyDescent="0.2">
      <c r="E85" s="1"/>
      <c r="F85" s="1"/>
    </row>
    <row r="86" spans="5:6" x14ac:dyDescent="0.2">
      <c r="E86" s="1"/>
      <c r="F86" s="1"/>
    </row>
    <row r="87" spans="5:6" x14ac:dyDescent="0.2">
      <c r="E87" s="1"/>
      <c r="F87" s="1"/>
    </row>
    <row r="88" spans="5:6" x14ac:dyDescent="0.2">
      <c r="E88" s="1"/>
      <c r="F88" s="1"/>
    </row>
    <row r="89" spans="5:6" x14ac:dyDescent="0.2">
      <c r="E89" s="1"/>
      <c r="F89" s="2"/>
    </row>
    <row r="90" spans="5:6" x14ac:dyDescent="0.2">
      <c r="E90" s="2"/>
      <c r="F90" s="1"/>
    </row>
    <row r="91" spans="5:6" x14ac:dyDescent="0.2">
      <c r="E91" s="1"/>
      <c r="F91" s="1"/>
    </row>
    <row r="92" spans="5:6" x14ac:dyDescent="0.2">
      <c r="E92" s="1"/>
      <c r="F92" s="1"/>
    </row>
    <row r="93" spans="5:6" x14ac:dyDescent="0.2">
      <c r="E93" s="1"/>
      <c r="F93" s="1"/>
    </row>
    <row r="94" spans="5:6" x14ac:dyDescent="0.2">
      <c r="E94" s="1"/>
      <c r="F94" s="1"/>
    </row>
    <row r="95" spans="5:6" x14ac:dyDescent="0.2">
      <c r="E95" s="1"/>
      <c r="F95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3481A-A946-644F-A903-42DF744ECA76}">
  <dimension ref="A1:M84"/>
  <sheetViews>
    <sheetView tabSelected="1" topLeftCell="A36" zoomScale="114" zoomScaleNormal="114" workbookViewId="0">
      <selection activeCell="G35" sqref="G35"/>
    </sheetView>
  </sheetViews>
  <sheetFormatPr baseColWidth="10" defaultRowHeight="16" x14ac:dyDescent="0.2"/>
  <cols>
    <col min="1" max="1" width="16.1640625" customWidth="1"/>
    <col min="7" max="7" width="23.1640625" customWidth="1"/>
  </cols>
  <sheetData>
    <row r="1" spans="1:13" x14ac:dyDescent="0.2">
      <c r="A1" s="1" t="s">
        <v>60</v>
      </c>
    </row>
    <row r="2" spans="1:13" x14ac:dyDescent="0.2">
      <c r="A2" s="1" t="s">
        <v>46</v>
      </c>
    </row>
    <row r="4" spans="1:13" x14ac:dyDescent="0.2">
      <c r="A4" s="2"/>
      <c r="B4" s="2" t="s">
        <v>2</v>
      </c>
      <c r="C4" s="2" t="s">
        <v>3</v>
      </c>
      <c r="D4" s="2" t="s">
        <v>4</v>
      </c>
      <c r="E4" s="2" t="s">
        <v>5</v>
      </c>
      <c r="F4" s="1"/>
      <c r="G4" s="1"/>
      <c r="H4" s="1"/>
      <c r="I4" s="1"/>
      <c r="J4" s="1"/>
      <c r="K4" s="1"/>
      <c r="L4" s="1"/>
      <c r="M4" s="1"/>
    </row>
    <row r="5" spans="1:13" x14ac:dyDescent="0.2">
      <c r="A5" s="3" t="s">
        <v>27</v>
      </c>
      <c r="B5" s="1">
        <v>23929.350482315112</v>
      </c>
      <c r="C5" s="1">
        <v>125.92258064516129</v>
      </c>
      <c r="D5" s="1">
        <v>84.18926553672317</v>
      </c>
      <c r="E5" s="1">
        <v>110.58204334365325</v>
      </c>
      <c r="F5" s="1"/>
      <c r="G5" s="1"/>
      <c r="H5" s="1"/>
      <c r="I5" s="1"/>
      <c r="J5" s="1"/>
      <c r="K5" s="1"/>
      <c r="L5" s="1"/>
      <c r="M5" s="1"/>
    </row>
    <row r="6" spans="1:13" x14ac:dyDescent="0.2">
      <c r="A6" s="2"/>
      <c r="B6" s="1">
        <v>12051.23676880223</v>
      </c>
      <c r="C6" s="1">
        <v>128.3257328990228</v>
      </c>
      <c r="D6" s="1">
        <v>59.745508982035929</v>
      </c>
      <c r="E6" s="1">
        <v>122.91470588235293</v>
      </c>
      <c r="F6" s="1"/>
      <c r="G6" s="1"/>
      <c r="H6" s="1"/>
      <c r="I6" s="1"/>
      <c r="J6" s="1"/>
      <c r="K6" s="1"/>
      <c r="L6" s="1"/>
      <c r="M6" s="1"/>
    </row>
    <row r="7" spans="1:13" x14ac:dyDescent="0.2">
      <c r="A7" s="2"/>
      <c r="B7" s="1">
        <v>15380.953352769679</v>
      </c>
      <c r="C7" s="1">
        <v>134.02356902356902</v>
      </c>
      <c r="D7" s="1">
        <v>93.086330935251794</v>
      </c>
      <c r="E7" s="1">
        <v>122.12074303405572</v>
      </c>
      <c r="F7" s="1"/>
      <c r="G7" s="1"/>
      <c r="H7" s="1"/>
      <c r="I7" s="1"/>
      <c r="J7" s="1"/>
      <c r="K7" s="1"/>
      <c r="L7" s="1"/>
      <c r="M7" s="1"/>
    </row>
    <row r="8" spans="1:13" x14ac:dyDescent="0.2">
      <c r="A8" s="2"/>
      <c r="B8" s="1">
        <v>19679.40243902439</v>
      </c>
      <c r="C8" s="1">
        <v>120.2151515151515</v>
      </c>
      <c r="D8" s="1">
        <v>85.55</v>
      </c>
      <c r="E8" s="1">
        <v>137.75426621160412</v>
      </c>
      <c r="F8" s="1"/>
      <c r="G8" s="1"/>
      <c r="H8" s="1"/>
      <c r="I8" s="1"/>
      <c r="J8" s="1"/>
      <c r="K8" s="1"/>
      <c r="L8" s="1"/>
      <c r="M8" s="1"/>
    </row>
    <row r="9" spans="1:13" x14ac:dyDescent="0.2">
      <c r="A9" s="2" t="s">
        <v>1</v>
      </c>
      <c r="B9" s="1">
        <f>AVERAGE(B5:B8)</f>
        <v>17760.235760727854</v>
      </c>
      <c r="C9" s="1">
        <f t="shared" ref="C9:E9" si="0">AVERAGE(C5:C8)</f>
        <v>127.12175852072615</v>
      </c>
      <c r="D9" s="1">
        <f t="shared" si="0"/>
        <v>80.642776363502719</v>
      </c>
      <c r="E9" s="1">
        <f t="shared" si="0"/>
        <v>123.3429396179165</v>
      </c>
      <c r="F9" s="1"/>
      <c r="G9" s="1"/>
      <c r="H9" s="1"/>
      <c r="I9" s="1"/>
      <c r="J9" s="1"/>
      <c r="K9" s="1"/>
      <c r="L9" s="1"/>
      <c r="M9" s="1"/>
    </row>
    <row r="10" spans="1:13" x14ac:dyDescent="0.2">
      <c r="A10" s="2" t="s">
        <v>14</v>
      </c>
      <c r="B10" s="1">
        <f>STDEV(B5:B8)</f>
        <v>5163.8109781379962</v>
      </c>
      <c r="C10" s="1">
        <f t="shared" ref="C10:E10" si="1">STDEV(C5:C8)</f>
        <v>5.7219982065546544</v>
      </c>
      <c r="D10" s="1">
        <f t="shared" si="1"/>
        <v>14.47061693763121</v>
      </c>
      <c r="E10" s="1">
        <f t="shared" si="1"/>
        <v>11.138580946935583</v>
      </c>
      <c r="F10" s="1"/>
      <c r="G10" s="1"/>
      <c r="H10" s="1"/>
      <c r="I10" s="1"/>
      <c r="J10" s="1"/>
      <c r="K10" s="1"/>
      <c r="L10" s="1"/>
      <c r="M10" s="1"/>
    </row>
    <row r="11" spans="1:13" x14ac:dyDescent="0.2">
      <c r="A11" s="2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x14ac:dyDescent="0.2">
      <c r="A12" s="2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x14ac:dyDescent="0.2">
      <c r="A13" s="2" t="s">
        <v>15</v>
      </c>
      <c r="B13" s="1">
        <f>B5*100/17760</f>
        <v>134.73733379681934</v>
      </c>
      <c r="C13" s="1">
        <f t="shared" ref="C13:E13" si="2">C5*100/17760</f>
        <v>0.70902353966870091</v>
      </c>
      <c r="D13" s="1">
        <f t="shared" si="2"/>
        <v>0.47403865730136924</v>
      </c>
      <c r="E13" s="1">
        <f t="shared" si="2"/>
        <v>0.62264664044849805</v>
      </c>
      <c r="F13" s="1"/>
      <c r="G13" s="1"/>
      <c r="H13" s="1"/>
      <c r="I13" s="1"/>
      <c r="J13" s="1"/>
      <c r="K13" s="1"/>
      <c r="L13" s="1"/>
      <c r="M13" s="1"/>
    </row>
    <row r="14" spans="1:13" x14ac:dyDescent="0.2">
      <c r="A14" s="2"/>
      <c r="B14" s="1">
        <f t="shared" ref="B14:E16" si="3">B6*100/17760</f>
        <v>67.856062887399943</v>
      </c>
      <c r="C14" s="1">
        <f t="shared" si="3"/>
        <v>0.72255480235936265</v>
      </c>
      <c r="D14" s="1">
        <f t="shared" si="3"/>
        <v>0.33640489291686898</v>
      </c>
      <c r="E14" s="1">
        <f t="shared" si="3"/>
        <v>0.69208730789613138</v>
      </c>
      <c r="F14" s="1"/>
      <c r="G14" s="1"/>
      <c r="H14" s="1"/>
      <c r="I14" s="1"/>
      <c r="J14" s="1"/>
      <c r="K14" s="1"/>
      <c r="L14" s="1"/>
      <c r="M14" s="1"/>
    </row>
    <row r="15" spans="1:13" x14ac:dyDescent="0.2">
      <c r="A15" s="2"/>
      <c r="B15" s="1">
        <f t="shared" si="3"/>
        <v>86.604467076405854</v>
      </c>
      <c r="C15" s="1">
        <f t="shared" si="3"/>
        <v>0.75463721297054631</v>
      </c>
      <c r="D15" s="1">
        <f t="shared" si="3"/>
        <v>0.52413474625704837</v>
      </c>
      <c r="E15" s="1">
        <f t="shared" si="3"/>
        <v>0.68761679636292639</v>
      </c>
      <c r="F15" s="1"/>
      <c r="G15" s="1"/>
      <c r="H15" s="1"/>
      <c r="I15" s="1"/>
      <c r="J15" s="1"/>
      <c r="K15" s="1"/>
      <c r="L15" s="1"/>
      <c r="M15" s="1"/>
    </row>
    <row r="16" spans="1:13" x14ac:dyDescent="0.2">
      <c r="A16" s="2"/>
      <c r="B16" s="1">
        <f t="shared" si="3"/>
        <v>110.80744616567787</v>
      </c>
      <c r="C16" s="1">
        <f t="shared" si="3"/>
        <v>0.67688711438711435</v>
      </c>
      <c r="D16" s="1">
        <f t="shared" si="3"/>
        <v>0.48170045045045046</v>
      </c>
      <c r="E16" s="1">
        <f t="shared" si="3"/>
        <v>0.77564339083110423</v>
      </c>
      <c r="F16" s="1"/>
      <c r="G16" s="1"/>
      <c r="H16" s="1"/>
      <c r="I16" s="1"/>
      <c r="J16" s="1"/>
      <c r="K16" s="1"/>
      <c r="L16" s="1"/>
      <c r="M16" s="1"/>
    </row>
    <row r="17" spans="1:13" x14ac:dyDescent="0.2">
      <c r="A17" s="2" t="s">
        <v>1</v>
      </c>
      <c r="B17" s="4">
        <f>AVERAGE(B13:B16)</f>
        <v>100.00132748157574</v>
      </c>
      <c r="C17" s="4">
        <f t="shared" ref="C17:E17" si="4">AVERAGE(C13:C16)</f>
        <v>0.71577566734643105</v>
      </c>
      <c r="D17" s="4">
        <f t="shared" si="4"/>
        <v>0.45406968673143427</v>
      </c>
      <c r="E17" s="4">
        <f t="shared" si="4"/>
        <v>0.69449853388466498</v>
      </c>
      <c r="F17" s="1"/>
      <c r="G17" s="1"/>
      <c r="H17" s="1"/>
      <c r="I17" s="1"/>
      <c r="J17" s="1"/>
      <c r="K17" s="1"/>
      <c r="L17" s="1"/>
      <c r="M17" s="1"/>
    </row>
    <row r="18" spans="1:13" x14ac:dyDescent="0.2">
      <c r="A18" s="2" t="s">
        <v>14</v>
      </c>
      <c r="B18" s="1">
        <f>STDEV(B13:B16)</f>
        <v>29.075512264290591</v>
      </c>
      <c r="C18" s="1">
        <f t="shared" ref="C18:E18" si="5">STDEV(C13:C16)</f>
        <v>3.221845837024017E-2</v>
      </c>
      <c r="D18" s="1">
        <f t="shared" si="5"/>
        <v>8.1478698973148772E-2</v>
      </c>
      <c r="E18" s="1">
        <f t="shared" si="5"/>
        <v>6.2717235061574228E-2</v>
      </c>
      <c r="F18" s="1"/>
      <c r="G18" s="1"/>
      <c r="H18" s="1"/>
      <c r="I18" s="1"/>
      <c r="J18" s="1"/>
      <c r="K18" s="1"/>
      <c r="L18" s="1"/>
      <c r="M18" s="1"/>
    </row>
    <row r="19" spans="1:13" x14ac:dyDescent="0.2">
      <c r="A19" s="2"/>
      <c r="B19" s="1"/>
      <c r="C19" s="1"/>
      <c r="D19" s="1"/>
      <c r="E19" s="1"/>
      <c r="F19" s="4"/>
      <c r="G19" s="1"/>
      <c r="H19" s="1"/>
      <c r="I19" s="1"/>
      <c r="J19" s="1"/>
      <c r="K19" s="1"/>
      <c r="L19" s="1"/>
      <c r="M19" s="1"/>
    </row>
    <row r="20" spans="1:13" x14ac:dyDescent="0.2">
      <c r="A20" s="2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x14ac:dyDescent="0.2">
      <c r="A21" s="3" t="s">
        <v>28</v>
      </c>
      <c r="B21" s="6">
        <v>11348.021350000001</v>
      </c>
      <c r="C21" s="6">
        <v>820.88</v>
      </c>
      <c r="D21" s="6">
        <v>801.87290970000004</v>
      </c>
      <c r="E21" s="6">
        <v>164.8956522</v>
      </c>
      <c r="F21" s="1"/>
      <c r="G21" s="1"/>
      <c r="H21" s="1"/>
      <c r="I21" s="1"/>
      <c r="J21" s="1"/>
      <c r="K21" s="1"/>
      <c r="L21" s="1"/>
      <c r="M21" s="1"/>
    </row>
    <row r="22" spans="1:13" x14ac:dyDescent="0.2">
      <c r="A22" s="2"/>
      <c r="B22" s="6">
        <v>7840.5762080000004</v>
      </c>
      <c r="C22" s="6">
        <v>1359.542373</v>
      </c>
      <c r="D22" s="6">
        <v>633.02145919999998</v>
      </c>
      <c r="E22" s="6">
        <v>170.8409091</v>
      </c>
      <c r="F22" s="1"/>
      <c r="G22" s="1"/>
      <c r="H22" s="1"/>
      <c r="I22" s="1"/>
      <c r="J22" s="1"/>
      <c r="K22" s="1"/>
      <c r="L22" s="1"/>
      <c r="M22" s="1"/>
    </row>
    <row r="23" spans="1:13" x14ac:dyDescent="0.2">
      <c r="A23" s="2"/>
      <c r="B23" s="6">
        <v>6526.5015970000004</v>
      </c>
      <c r="C23" s="6">
        <v>835.94466399999999</v>
      </c>
      <c r="D23" s="6">
        <v>643.13043479999999</v>
      </c>
      <c r="E23" s="6">
        <v>137.0749064</v>
      </c>
      <c r="F23" s="1"/>
      <c r="G23" s="1"/>
      <c r="H23" s="1"/>
      <c r="I23" s="1"/>
      <c r="J23" s="1"/>
      <c r="K23" s="1"/>
      <c r="L23" s="1"/>
      <c r="M23" s="1"/>
    </row>
    <row r="24" spans="1:13" x14ac:dyDescent="0.2">
      <c r="A24" s="2"/>
      <c r="B24" s="6">
        <v>11343.03462</v>
      </c>
      <c r="C24" s="1"/>
      <c r="D24" s="6">
        <v>528.84765630000004</v>
      </c>
      <c r="E24" s="6">
        <v>184.9711538</v>
      </c>
      <c r="F24" s="1"/>
      <c r="G24" s="1"/>
      <c r="H24" s="1"/>
      <c r="I24" s="1"/>
      <c r="J24" s="1"/>
      <c r="K24" s="1"/>
      <c r="L24" s="1"/>
      <c r="M24" s="1"/>
    </row>
    <row r="25" spans="1:13" x14ac:dyDescent="0.2">
      <c r="A25" s="2" t="s">
        <v>1</v>
      </c>
      <c r="B25" s="1">
        <f>AVERAGE(B21:B24)</f>
        <v>9264.5334437500005</v>
      </c>
      <c r="C25" s="1">
        <f t="shared" ref="C25:E25" si="6">AVERAGE(C21:C24)</f>
        <v>1005.455679</v>
      </c>
      <c r="D25" s="1">
        <f t="shared" si="6"/>
        <v>651.71811500000001</v>
      </c>
      <c r="E25" s="1">
        <f t="shared" si="6"/>
        <v>164.445655375</v>
      </c>
      <c r="F25" s="1"/>
      <c r="G25" s="1"/>
      <c r="H25" s="1"/>
      <c r="I25" s="1"/>
      <c r="J25" s="1"/>
      <c r="K25" s="1"/>
      <c r="L25" s="1"/>
      <c r="M25" s="1"/>
    </row>
    <row r="26" spans="1:13" x14ac:dyDescent="0.2">
      <c r="A26" s="2" t="s">
        <v>14</v>
      </c>
      <c r="B26" s="1">
        <f>STDEV(B21:B24)</f>
        <v>2462.0832370321846</v>
      </c>
      <c r="C26" s="1">
        <f t="shared" ref="C26:E26" si="7">STDEV(C21:C24)</f>
        <v>306.74056819443632</v>
      </c>
      <c r="D26" s="1">
        <f t="shared" si="7"/>
        <v>112.64535081672437</v>
      </c>
      <c r="E26" s="1">
        <f t="shared" si="7"/>
        <v>20.096067213900231</v>
      </c>
      <c r="F26" s="1"/>
      <c r="G26" s="1"/>
      <c r="H26" s="1"/>
      <c r="I26" s="1"/>
      <c r="J26" s="1"/>
      <c r="K26" s="1"/>
      <c r="L26" s="1"/>
      <c r="M26" s="1"/>
    </row>
    <row r="27" spans="1:13" x14ac:dyDescent="0.2">
      <c r="A27" s="2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x14ac:dyDescent="0.2">
      <c r="A28" s="2" t="s">
        <v>15</v>
      </c>
      <c r="B28" s="1">
        <f>B21*100/17760</f>
        <v>63.896516610360358</v>
      </c>
      <c r="C28" s="1">
        <f t="shared" ref="C28:E28" si="8">C21*100/17760</f>
        <v>4.622072072072072</v>
      </c>
      <c r="D28" s="1">
        <f t="shared" si="8"/>
        <v>4.5150501672297301</v>
      </c>
      <c r="E28" s="1">
        <f t="shared" si="8"/>
        <v>0.92846651013513515</v>
      </c>
      <c r="F28" s="1"/>
      <c r="G28" s="1"/>
      <c r="H28" s="1"/>
      <c r="I28" s="1"/>
      <c r="J28" s="1"/>
      <c r="K28" s="1"/>
      <c r="L28" s="1"/>
      <c r="M28" s="1"/>
    </row>
    <row r="29" spans="1:13" x14ac:dyDescent="0.2">
      <c r="A29" s="2"/>
      <c r="B29" s="1">
        <f t="shared" ref="B29:E31" si="9">B22*100/17760</f>
        <v>44.147388558558561</v>
      </c>
      <c r="C29" s="1">
        <f t="shared" si="9"/>
        <v>7.6550809290540549</v>
      </c>
      <c r="D29" s="1">
        <f t="shared" si="9"/>
        <v>3.5643100180180176</v>
      </c>
      <c r="E29" s="1">
        <f t="shared" si="9"/>
        <v>0.96194205574324321</v>
      </c>
      <c r="F29" s="1"/>
      <c r="G29" s="1"/>
      <c r="H29" s="1"/>
      <c r="I29" s="1"/>
      <c r="J29" s="1"/>
      <c r="K29" s="1"/>
      <c r="L29" s="1"/>
      <c r="M29" s="1"/>
    </row>
    <row r="30" spans="1:13" x14ac:dyDescent="0.2">
      <c r="A30" s="2"/>
      <c r="B30" s="1">
        <f>B23*100/17760</f>
        <v>36.748319802927931</v>
      </c>
      <c r="C30" s="1">
        <f t="shared" si="9"/>
        <v>4.7068956306306307</v>
      </c>
      <c r="D30" s="1">
        <f t="shared" si="9"/>
        <v>3.6212299256756757</v>
      </c>
      <c r="E30" s="1">
        <f t="shared" si="9"/>
        <v>0.77181816666666669</v>
      </c>
      <c r="F30" s="1"/>
      <c r="G30" s="1"/>
      <c r="H30" s="1"/>
      <c r="I30" s="1"/>
      <c r="J30" s="1"/>
      <c r="K30" s="1"/>
      <c r="L30" s="1"/>
      <c r="M30" s="1"/>
    </row>
    <row r="31" spans="1:13" x14ac:dyDescent="0.2">
      <c r="A31" s="2"/>
      <c r="B31" s="1">
        <f t="shared" si="9"/>
        <v>63.868438175675678</v>
      </c>
      <c r="C31" s="1"/>
      <c r="D31" s="1">
        <f t="shared" si="9"/>
        <v>2.9777458125000003</v>
      </c>
      <c r="E31" s="1">
        <f t="shared" si="9"/>
        <v>1.0415042443693694</v>
      </c>
      <c r="F31" s="1"/>
      <c r="G31" s="1"/>
      <c r="H31" s="1"/>
      <c r="I31" s="1"/>
      <c r="J31" s="1"/>
      <c r="K31" s="1"/>
      <c r="L31" s="1"/>
      <c r="M31" s="1"/>
    </row>
    <row r="32" spans="1:13" x14ac:dyDescent="0.2">
      <c r="A32" s="2" t="s">
        <v>1</v>
      </c>
      <c r="B32" s="4">
        <f>AVERAGE(B28:B31)</f>
        <v>52.165165786880635</v>
      </c>
      <c r="C32" s="4">
        <f t="shared" ref="C32:E32" si="10">AVERAGE(C28:C31)</f>
        <v>5.6613495439189192</v>
      </c>
      <c r="D32" s="4">
        <f t="shared" si="10"/>
        <v>3.6695839808558559</v>
      </c>
      <c r="E32" s="4">
        <f t="shared" si="10"/>
        <v>0.92593274422860361</v>
      </c>
      <c r="F32" s="1"/>
      <c r="G32" s="1"/>
      <c r="H32" s="1"/>
      <c r="I32" s="1"/>
      <c r="J32" s="1"/>
      <c r="K32" s="1"/>
      <c r="L32" s="1"/>
      <c r="M32" s="1"/>
    </row>
    <row r="33" spans="1:13" x14ac:dyDescent="0.2">
      <c r="A33" s="2" t="s">
        <v>14</v>
      </c>
      <c r="B33" s="1">
        <f>STDEV(B28:B31)</f>
        <v>13.863081289595588</v>
      </c>
      <c r="C33" s="1">
        <f t="shared" ref="C33:E33" si="11">STDEV(C28:C31)</f>
        <v>1.727142838932636</v>
      </c>
      <c r="D33" s="1">
        <f t="shared" si="11"/>
        <v>0.6342643627067801</v>
      </c>
      <c r="E33" s="1">
        <f t="shared" si="11"/>
        <v>0.11315353160979803</v>
      </c>
      <c r="F33" s="1"/>
      <c r="G33" s="1"/>
      <c r="H33" s="1"/>
      <c r="I33" s="1"/>
      <c r="J33" s="1"/>
      <c r="K33" s="1"/>
      <c r="L33" s="1"/>
      <c r="M33" s="1"/>
    </row>
    <row r="34" spans="1:13" x14ac:dyDescent="0.2">
      <c r="A34" s="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x14ac:dyDescent="0.2">
      <c r="A35" s="2" t="s">
        <v>83</v>
      </c>
      <c r="B35" s="1">
        <v>6.9579999999999998E-3</v>
      </c>
      <c r="C35" s="1"/>
      <c r="D35" s="1"/>
      <c r="E35" s="1"/>
      <c r="F35" s="4"/>
      <c r="G35" s="1"/>
      <c r="H35" s="1"/>
      <c r="I35" s="1"/>
      <c r="J35" s="1"/>
      <c r="K35" s="1"/>
      <c r="L35" s="1"/>
      <c r="M35" s="1"/>
    </row>
    <row r="36" spans="1:13" x14ac:dyDescent="0.2">
      <c r="A36" s="2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x14ac:dyDescent="0.2">
      <c r="A37" s="3" t="s">
        <v>29</v>
      </c>
      <c r="B37" s="6">
        <v>3822.8440000000001</v>
      </c>
      <c r="C37" s="6">
        <v>133.26457400000001</v>
      </c>
      <c r="D37" s="6">
        <v>80.01872659</v>
      </c>
      <c r="E37" s="6">
        <v>145.64224139999999</v>
      </c>
      <c r="F37" s="1"/>
      <c r="G37" s="2"/>
      <c r="H37" s="2"/>
      <c r="I37" s="2"/>
      <c r="J37" s="2"/>
      <c r="K37" s="2"/>
      <c r="L37" s="2"/>
      <c r="M37" s="1"/>
    </row>
    <row r="38" spans="1:13" x14ac:dyDescent="0.2">
      <c r="A38" s="2"/>
      <c r="B38" s="6">
        <v>4174.9432619999998</v>
      </c>
      <c r="C38" s="6">
        <v>131.9393939</v>
      </c>
      <c r="D38" s="6">
        <v>83.668161429999998</v>
      </c>
      <c r="E38" s="6">
        <v>121.8566038</v>
      </c>
      <c r="F38" s="1"/>
      <c r="G38" s="2"/>
      <c r="H38" s="2"/>
      <c r="I38" s="2"/>
      <c r="J38" s="2"/>
      <c r="K38" s="2"/>
      <c r="L38" s="2"/>
      <c r="M38" s="1"/>
    </row>
    <row r="39" spans="1:13" x14ac:dyDescent="0.2">
      <c r="A39" s="2"/>
      <c r="B39" s="6">
        <v>3883.061224</v>
      </c>
      <c r="C39" s="6">
        <v>149.1004566</v>
      </c>
      <c r="D39" s="6">
        <v>81.769585250000006</v>
      </c>
      <c r="E39" s="6">
        <v>123.16104869999999</v>
      </c>
      <c r="F39" s="1"/>
      <c r="G39" s="2"/>
      <c r="H39" s="2"/>
      <c r="I39" s="2"/>
      <c r="J39" s="2"/>
      <c r="K39" s="2"/>
      <c r="L39" s="2"/>
      <c r="M39" s="1"/>
    </row>
    <row r="40" spans="1:13" x14ac:dyDescent="0.2">
      <c r="A40" s="2"/>
      <c r="B40" s="6">
        <v>3783.9539169999998</v>
      </c>
      <c r="C40" s="6">
        <v>119.6481481</v>
      </c>
      <c r="D40" s="6">
        <v>79.55</v>
      </c>
      <c r="E40" s="6">
        <v>127.54789270000001</v>
      </c>
      <c r="F40" s="1"/>
      <c r="G40" s="2"/>
      <c r="H40" s="2"/>
      <c r="I40" s="2"/>
      <c r="J40" s="2"/>
      <c r="K40" s="2"/>
      <c r="L40" s="2"/>
      <c r="M40" s="1"/>
    </row>
    <row r="41" spans="1:13" x14ac:dyDescent="0.2">
      <c r="A41" s="2" t="s">
        <v>1</v>
      </c>
      <c r="B41" s="1">
        <f>AVERAGE(B37:B40)</f>
        <v>3916.2006007499995</v>
      </c>
      <c r="C41" s="1">
        <f t="shared" ref="C41:E41" si="12">AVERAGE(C37:C40)</f>
        <v>133.48814314999998</v>
      </c>
      <c r="D41" s="1">
        <f t="shared" si="12"/>
        <v>81.251618317500004</v>
      </c>
      <c r="E41" s="1">
        <f t="shared" si="12"/>
        <v>129.55194664999999</v>
      </c>
      <c r="F41" s="1"/>
      <c r="G41" s="2"/>
      <c r="H41" s="2"/>
      <c r="I41" s="2"/>
      <c r="J41" s="2"/>
      <c r="K41" s="2"/>
      <c r="L41" s="2"/>
      <c r="M41" s="1"/>
    </row>
    <row r="42" spans="1:13" x14ac:dyDescent="0.2">
      <c r="A42" s="2" t="s">
        <v>14</v>
      </c>
      <c r="B42" s="1">
        <f>STDEV(B37:B40)</f>
        <v>177.24805904774436</v>
      </c>
      <c r="C42" s="1">
        <f t="shared" ref="C42:E42" si="13">STDEV(C37:C40)</f>
        <v>12.079437095732603</v>
      </c>
      <c r="D42" s="1">
        <f t="shared" si="13"/>
        <v>1.8729208265811379</v>
      </c>
      <c r="E42" s="1">
        <f t="shared" si="13"/>
        <v>10.999631744786551</v>
      </c>
      <c r="F42" s="1"/>
      <c r="G42" s="2"/>
      <c r="H42" s="2"/>
      <c r="I42" s="2"/>
      <c r="J42" s="2"/>
      <c r="K42" s="2"/>
      <c r="L42" s="2"/>
      <c r="M42" s="1"/>
    </row>
    <row r="43" spans="1:13" x14ac:dyDescent="0.2">
      <c r="A43" s="2"/>
      <c r="B43" s="1"/>
      <c r="C43" s="1"/>
      <c r="D43" s="1"/>
      <c r="E43" s="1"/>
      <c r="F43" s="1"/>
      <c r="G43" s="2"/>
      <c r="H43" s="2"/>
      <c r="I43" s="2"/>
      <c r="J43" s="2"/>
      <c r="K43" s="2"/>
      <c r="L43" s="2"/>
      <c r="M43" s="1"/>
    </row>
    <row r="44" spans="1:13" x14ac:dyDescent="0.2">
      <c r="A44" s="2" t="s">
        <v>15</v>
      </c>
      <c r="B44" s="1">
        <f>B37*100/17760</f>
        <v>21.525022522522523</v>
      </c>
      <c r="C44" s="1">
        <f t="shared" ref="C44:E44" si="14">C37*100/17760</f>
        <v>0.7503635923423424</v>
      </c>
      <c r="D44" s="1">
        <f t="shared" si="14"/>
        <v>0.45055589296171167</v>
      </c>
      <c r="E44" s="1">
        <f t="shared" si="14"/>
        <v>0.82005766554054049</v>
      </c>
      <c r="F44" s="1"/>
      <c r="G44" s="2"/>
      <c r="H44" s="2"/>
      <c r="I44" s="2"/>
      <c r="J44" s="2"/>
      <c r="K44" s="2"/>
      <c r="L44" s="2"/>
      <c r="M44" s="1"/>
    </row>
    <row r="45" spans="1:13" x14ac:dyDescent="0.2">
      <c r="A45" s="2"/>
      <c r="B45" s="1">
        <f t="shared" ref="B45:E47" si="15">B38*100/17760</f>
        <v>23.50756341216216</v>
      </c>
      <c r="C45" s="1">
        <f t="shared" si="15"/>
        <v>0.7429019926801802</v>
      </c>
      <c r="D45" s="1">
        <f t="shared" si="15"/>
        <v>0.47110451255630631</v>
      </c>
      <c r="E45" s="1">
        <f t="shared" si="15"/>
        <v>0.68612952590090082</v>
      </c>
      <c r="F45" s="1"/>
      <c r="G45" s="2"/>
      <c r="H45" s="2"/>
      <c r="I45" s="2"/>
      <c r="J45" s="2"/>
      <c r="K45" s="2"/>
      <c r="L45" s="2"/>
      <c r="M45" s="1"/>
    </row>
    <row r="46" spans="1:13" x14ac:dyDescent="0.2">
      <c r="A46" s="2"/>
      <c r="B46" s="1">
        <f t="shared" si="15"/>
        <v>21.864083468468468</v>
      </c>
      <c r="C46" s="1">
        <f t="shared" si="15"/>
        <v>0.839529597972973</v>
      </c>
      <c r="D46" s="1">
        <f t="shared" si="15"/>
        <v>0.46041433136261267</v>
      </c>
      <c r="E46" s="1">
        <f t="shared" si="15"/>
        <v>0.69347437331081074</v>
      </c>
      <c r="F46" s="1"/>
      <c r="G46" s="2"/>
      <c r="H46" s="2"/>
      <c r="I46" s="2"/>
      <c r="J46" s="2"/>
      <c r="K46" s="2"/>
      <c r="L46" s="2"/>
      <c r="M46" s="1"/>
    </row>
    <row r="47" spans="1:13" x14ac:dyDescent="0.2">
      <c r="A47" s="2"/>
      <c r="B47" s="1">
        <f t="shared" si="15"/>
        <v>21.306046829954955</v>
      </c>
      <c r="C47" s="1">
        <f t="shared" si="15"/>
        <v>0.67369452759009008</v>
      </c>
      <c r="D47" s="1">
        <f t="shared" si="15"/>
        <v>0.44791666666666669</v>
      </c>
      <c r="E47" s="1">
        <f t="shared" si="15"/>
        <v>0.71817507150900906</v>
      </c>
      <c r="F47" s="1"/>
      <c r="G47" s="2"/>
      <c r="H47" s="2"/>
      <c r="I47" s="2"/>
      <c r="J47" s="2"/>
      <c r="K47" s="2"/>
      <c r="L47" s="2"/>
      <c r="M47" s="1"/>
    </row>
    <row r="48" spans="1:13" x14ac:dyDescent="0.2">
      <c r="A48" s="2" t="s">
        <v>1</v>
      </c>
      <c r="B48" s="4">
        <f>AVERAGE(B44:B47)</f>
        <v>22.050679058277026</v>
      </c>
      <c r="C48" s="4">
        <f t="shared" ref="C48:E48" si="16">AVERAGE(C44:C47)</f>
        <v>0.75162242764639642</v>
      </c>
      <c r="D48" s="4">
        <f t="shared" si="16"/>
        <v>0.45749785088682432</v>
      </c>
      <c r="E48" s="4">
        <f t="shared" si="16"/>
        <v>0.72945915906531522</v>
      </c>
      <c r="F48" s="1"/>
      <c r="G48" s="2"/>
      <c r="H48" s="2"/>
      <c r="I48" s="2"/>
      <c r="J48" s="2"/>
      <c r="K48" s="2"/>
      <c r="L48" s="2"/>
      <c r="M48" s="1"/>
    </row>
    <row r="49" spans="1:13" x14ac:dyDescent="0.2">
      <c r="A49" s="2" t="s">
        <v>14</v>
      </c>
      <c r="B49" s="1">
        <f>STDEV(B44:B47)</f>
        <v>0.99801835049405541</v>
      </c>
      <c r="C49" s="1">
        <f t="shared" ref="C49:E49" si="17">STDEV(C44:C47)</f>
        <v>6.8014848512007911E-2</v>
      </c>
      <c r="D49" s="1">
        <f t="shared" si="17"/>
        <v>1.0545725374893802E-2</v>
      </c>
      <c r="E49" s="1">
        <f t="shared" si="17"/>
        <v>6.1934863427852233E-2</v>
      </c>
      <c r="F49" s="1"/>
      <c r="G49" s="2"/>
      <c r="H49" s="2"/>
      <c r="I49" s="2"/>
      <c r="J49" s="2"/>
      <c r="K49" s="2"/>
      <c r="L49" s="2"/>
      <c r="M49" s="1"/>
    </row>
    <row r="50" spans="1:13" x14ac:dyDescent="0.2">
      <c r="A50" s="2"/>
      <c r="B50" s="1"/>
      <c r="C50" s="1"/>
      <c r="D50" s="1"/>
      <c r="E50" s="1"/>
      <c r="F50" s="4"/>
      <c r="G50" s="2"/>
      <c r="H50" s="2"/>
      <c r="I50" s="3"/>
      <c r="J50" s="3"/>
      <c r="K50" s="3"/>
      <c r="L50" s="3"/>
      <c r="M50" s="1"/>
    </row>
    <row r="51" spans="1:13" x14ac:dyDescent="0.2">
      <c r="A51" s="2"/>
      <c r="B51" s="2"/>
      <c r="C51" s="2"/>
      <c r="D51" s="2"/>
      <c r="E51" s="2"/>
      <c r="F51" s="2"/>
      <c r="G51" s="2"/>
      <c r="H51" s="2"/>
      <c r="I51" s="2" t="s">
        <v>2</v>
      </c>
      <c r="J51" s="2" t="s">
        <v>3</v>
      </c>
      <c r="K51" s="2" t="s">
        <v>4</v>
      </c>
      <c r="L51" s="2" t="s">
        <v>5</v>
      </c>
      <c r="M51" s="1"/>
    </row>
    <row r="52" spans="1:13" x14ac:dyDescent="0.2">
      <c r="A52" s="3" t="s">
        <v>30</v>
      </c>
      <c r="B52" s="2">
        <v>21311.068728522339</v>
      </c>
      <c r="C52" s="2">
        <v>3155.1797752808989</v>
      </c>
      <c r="D52" s="2">
        <v>2280.7961538461541</v>
      </c>
      <c r="E52" s="2">
        <v>211.85185185185185</v>
      </c>
      <c r="F52" s="1"/>
      <c r="G52" s="2" t="s">
        <v>13</v>
      </c>
      <c r="H52" s="2" t="s">
        <v>0</v>
      </c>
      <c r="I52" s="2">
        <v>23768.235915492958</v>
      </c>
      <c r="J52" s="2">
        <v>218.11637931034483</v>
      </c>
      <c r="K52" s="2">
        <v>145.64372469635629</v>
      </c>
      <c r="L52" s="2">
        <v>171.41281138790035</v>
      </c>
      <c r="M52" s="1"/>
    </row>
    <row r="53" spans="1:13" x14ac:dyDescent="0.2">
      <c r="A53" s="2"/>
      <c r="B53" s="2">
        <v>21638.716417910444</v>
      </c>
      <c r="C53" s="2">
        <v>2810.0268456375843</v>
      </c>
      <c r="D53" s="2">
        <v>2699.3992673992675</v>
      </c>
      <c r="E53" s="2">
        <v>222.68403908794789</v>
      </c>
      <c r="F53" s="1"/>
      <c r="G53" s="2" t="s">
        <v>25</v>
      </c>
      <c r="H53" s="2"/>
      <c r="I53" s="2">
        <v>28164.391459074734</v>
      </c>
      <c r="J53" s="2">
        <v>173.04710144927537</v>
      </c>
      <c r="K53" s="2">
        <v>165.1991525423729</v>
      </c>
      <c r="L53" s="2">
        <v>166.04290429042905</v>
      </c>
      <c r="M53" s="1"/>
    </row>
    <row r="54" spans="1:13" x14ac:dyDescent="0.2">
      <c r="A54" s="2"/>
      <c r="B54" s="2">
        <v>20594.31048387097</v>
      </c>
      <c r="C54" s="2">
        <v>3292.9003690036898</v>
      </c>
      <c r="D54" s="2">
        <v>3131.5468164794006</v>
      </c>
      <c r="E54" s="2">
        <v>208.32081911262799</v>
      </c>
      <c r="F54" s="1"/>
      <c r="G54" s="2"/>
      <c r="H54" s="2"/>
      <c r="I54" s="2">
        <v>27473.810714285712</v>
      </c>
      <c r="J54" s="2">
        <v>187.82644628099175</v>
      </c>
      <c r="K54" s="2">
        <v>132.71804511278197</v>
      </c>
      <c r="L54" s="2">
        <v>169.29078014184398</v>
      </c>
      <c r="M54" s="1"/>
    </row>
    <row r="55" spans="1:13" x14ac:dyDescent="0.2">
      <c r="A55" s="2"/>
      <c r="B55" s="2">
        <v>18059.16287878788</v>
      </c>
      <c r="C55" s="2">
        <v>3346.0261194029849</v>
      </c>
      <c r="D55" s="2">
        <v>3401.1205211726383</v>
      </c>
      <c r="E55" s="2">
        <v>231.94576271186443</v>
      </c>
      <c r="F55" s="1"/>
      <c r="G55" s="2"/>
      <c r="H55" s="2"/>
      <c r="I55" s="2">
        <v>26071.262589928057</v>
      </c>
      <c r="J55" s="2">
        <v>159.43197278911566</v>
      </c>
      <c r="K55" s="2">
        <v>136.06367041198502</v>
      </c>
      <c r="L55" s="2">
        <v>159.22408026755855</v>
      </c>
      <c r="M55" s="1"/>
    </row>
    <row r="56" spans="1:13" x14ac:dyDescent="0.2">
      <c r="A56" s="2" t="s">
        <v>1</v>
      </c>
      <c r="B56" s="2">
        <f>AVERAGE(B52:B55)</f>
        <v>20400.814627272906</v>
      </c>
      <c r="C56" s="2">
        <f t="shared" ref="C56:E56" si="18">AVERAGE(C52:C55)</f>
        <v>3151.0332773312894</v>
      </c>
      <c r="D56" s="2">
        <f t="shared" si="18"/>
        <v>2878.2156897243649</v>
      </c>
      <c r="E56" s="2">
        <f t="shared" si="18"/>
        <v>218.70061819107303</v>
      </c>
      <c r="F56" s="1"/>
      <c r="G56" s="2"/>
      <c r="H56" s="2" t="s">
        <v>1</v>
      </c>
      <c r="I56" s="2">
        <f>AVERAGE(I52:I55)</f>
        <v>26369.425169695365</v>
      </c>
      <c r="J56" s="2">
        <f t="shared" ref="J56:L56" si="19">AVERAGE(J52:J55)</f>
        <v>184.60547495743191</v>
      </c>
      <c r="K56" s="2">
        <f t="shared" si="19"/>
        <v>144.90614819087403</v>
      </c>
      <c r="L56" s="2">
        <f t="shared" si="19"/>
        <v>166.49264402193299</v>
      </c>
      <c r="M56" s="1"/>
    </row>
    <row r="57" spans="1:13" x14ac:dyDescent="0.2">
      <c r="A57" s="2" t="s">
        <v>14</v>
      </c>
      <c r="B57" s="2">
        <f>STDEV(B52:B55)</f>
        <v>1620.8780470070983</v>
      </c>
      <c r="C57" s="2">
        <f t="shared" ref="C57:E57" si="20">STDEV(C52:C55)</f>
        <v>241.14384369811458</v>
      </c>
      <c r="D57" s="2">
        <f t="shared" si="20"/>
        <v>492.10145880601124</v>
      </c>
      <c r="E57" s="2">
        <f t="shared" si="20"/>
        <v>10.738518282277861</v>
      </c>
      <c r="F57" s="1"/>
      <c r="G57" s="2"/>
      <c r="H57" s="2" t="s">
        <v>14</v>
      </c>
      <c r="I57" s="2">
        <f>STDEV(I52:I55)</f>
        <v>1940.5031882873425</v>
      </c>
      <c r="J57" s="2">
        <f t="shared" ref="J57:L57" si="21">STDEV(J52:J55)</f>
        <v>25.170462692009551</v>
      </c>
      <c r="K57" s="2">
        <f t="shared" si="21"/>
        <v>14.595539439885219</v>
      </c>
      <c r="L57" s="2">
        <f t="shared" si="21"/>
        <v>5.3251571974349527</v>
      </c>
      <c r="M57" s="1"/>
    </row>
    <row r="58" spans="1:13" x14ac:dyDescent="0.2">
      <c r="A58" s="2"/>
      <c r="B58" s="2"/>
      <c r="C58" s="2"/>
      <c r="D58" s="2"/>
      <c r="E58" s="2"/>
      <c r="F58" s="1"/>
      <c r="G58" s="2"/>
      <c r="H58" s="2"/>
      <c r="I58" s="2"/>
      <c r="J58" s="2"/>
      <c r="K58" s="2"/>
      <c r="L58" s="2"/>
      <c r="M58" s="1"/>
    </row>
    <row r="59" spans="1:13" x14ac:dyDescent="0.2">
      <c r="A59" s="2"/>
      <c r="B59" s="1"/>
      <c r="C59" s="1"/>
      <c r="D59" s="1"/>
      <c r="E59" s="1"/>
      <c r="F59" s="1"/>
      <c r="G59" s="2"/>
      <c r="H59" s="2"/>
      <c r="I59" s="2"/>
      <c r="J59" s="2"/>
      <c r="K59" s="2"/>
      <c r="L59" s="2"/>
      <c r="M59" s="1"/>
    </row>
    <row r="60" spans="1:13" x14ac:dyDescent="0.2">
      <c r="A60" s="2" t="s">
        <v>15</v>
      </c>
      <c r="B60" s="2">
        <f t="shared" ref="B60:E63" si="22">B52*100/26369</f>
        <v>80.818645866442949</v>
      </c>
      <c r="C60" s="2">
        <f t="shared" si="22"/>
        <v>11.9654889274561</v>
      </c>
      <c r="D60" s="2">
        <f t="shared" si="22"/>
        <v>8.6495360227773297</v>
      </c>
      <c r="E60" s="2">
        <f t="shared" si="22"/>
        <v>0.80341253688745062</v>
      </c>
      <c r="F60" s="1"/>
      <c r="G60" s="2"/>
      <c r="H60" s="2" t="s">
        <v>15</v>
      </c>
      <c r="I60" s="2">
        <f t="shared" ref="I60:L63" si="23">I52*100/26369</f>
        <v>90.137039385236292</v>
      </c>
      <c r="J60" s="2">
        <f t="shared" si="23"/>
        <v>0.82716970423734237</v>
      </c>
      <c r="K60" s="2">
        <f t="shared" si="23"/>
        <v>0.55232934391276234</v>
      </c>
      <c r="L60" s="2">
        <f t="shared" si="23"/>
        <v>0.65005427353293777</v>
      </c>
      <c r="M60" s="1"/>
    </row>
    <row r="61" spans="1:13" x14ac:dyDescent="0.2">
      <c r="A61" s="2"/>
      <c r="B61" s="2">
        <f t="shared" si="22"/>
        <v>82.061194652472381</v>
      </c>
      <c r="C61" s="2">
        <f t="shared" si="22"/>
        <v>10.656554460304086</v>
      </c>
      <c r="D61" s="2">
        <f t="shared" si="22"/>
        <v>10.237017965790388</v>
      </c>
      <c r="E61" s="2">
        <f t="shared" si="22"/>
        <v>0.84449178614262166</v>
      </c>
      <c r="F61" s="1"/>
      <c r="G61" s="2"/>
      <c r="H61" s="2"/>
      <c r="I61" s="2">
        <f t="shared" si="23"/>
        <v>106.80872031201309</v>
      </c>
      <c r="J61" s="2">
        <f t="shared" si="23"/>
        <v>0.65625204387453207</v>
      </c>
      <c r="K61" s="2">
        <f t="shared" si="23"/>
        <v>0.62649001684695249</v>
      </c>
      <c r="L61" s="2">
        <f t="shared" si="23"/>
        <v>0.62968980352091108</v>
      </c>
      <c r="M61" s="1"/>
    </row>
    <row r="62" spans="1:13" x14ac:dyDescent="0.2">
      <c r="A62" s="2"/>
      <c r="B62" s="2">
        <f t="shared" si="22"/>
        <v>78.100460707159812</v>
      </c>
      <c r="C62" s="2">
        <f t="shared" si="22"/>
        <v>12.4877711289912</v>
      </c>
      <c r="D62" s="2">
        <f t="shared" si="22"/>
        <v>11.875864903786267</v>
      </c>
      <c r="E62" s="2">
        <f t="shared" si="22"/>
        <v>0.79002168877328671</v>
      </c>
      <c r="F62" s="1"/>
      <c r="G62" s="2"/>
      <c r="H62" s="2"/>
      <c r="I62" s="2">
        <f t="shared" si="23"/>
        <v>104.18980892064816</v>
      </c>
      <c r="J62" s="2">
        <f t="shared" si="23"/>
        <v>0.71230022481319633</v>
      </c>
      <c r="K62" s="2">
        <f t="shared" si="23"/>
        <v>0.50331087683560982</v>
      </c>
      <c r="L62" s="2">
        <f t="shared" si="23"/>
        <v>0.64200682673534826</v>
      </c>
      <c r="M62" s="1"/>
    </row>
    <row r="63" spans="1:13" x14ac:dyDescent="0.2">
      <c r="A63" s="2"/>
      <c r="B63" s="2">
        <f t="shared" si="22"/>
        <v>68.486339560802008</v>
      </c>
      <c r="C63" s="2">
        <f t="shared" si="22"/>
        <v>12.689241607201582</v>
      </c>
      <c r="D63" s="2">
        <f t="shared" si="22"/>
        <v>12.898177864813373</v>
      </c>
      <c r="E63" s="2">
        <f t="shared" si="22"/>
        <v>0.87961531613585819</v>
      </c>
      <c r="F63" s="1"/>
      <c r="G63" s="2"/>
      <c r="H63" s="2"/>
      <c r="I63" s="2">
        <f t="shared" si="23"/>
        <v>98.870880920505357</v>
      </c>
      <c r="J63" s="2">
        <f t="shared" si="23"/>
        <v>0.60461895706744917</v>
      </c>
      <c r="K63" s="2">
        <f t="shared" si="23"/>
        <v>0.51599859839957918</v>
      </c>
      <c r="L63" s="2">
        <f t="shared" si="23"/>
        <v>0.60383055962516041</v>
      </c>
      <c r="M63" s="1"/>
    </row>
    <row r="64" spans="1:13" x14ac:dyDescent="0.2">
      <c r="A64" s="2" t="s">
        <v>1</v>
      </c>
      <c r="B64" s="3">
        <f>AVERAGE(B60:B63)</f>
        <v>77.366660196719295</v>
      </c>
      <c r="C64" s="3">
        <f t="shared" ref="C64:E64" si="24">AVERAGE(C60:C63)</f>
        <v>11.949764030988241</v>
      </c>
      <c r="D64" s="3">
        <f t="shared" si="24"/>
        <v>10.915149189291839</v>
      </c>
      <c r="E64" s="3">
        <f t="shared" si="24"/>
        <v>0.82938533198480435</v>
      </c>
      <c r="F64" s="1"/>
      <c r="G64" s="2"/>
      <c r="H64" s="2" t="s">
        <v>1</v>
      </c>
      <c r="I64" s="3">
        <f>AVERAGE(I60:I63)</f>
        <v>100.00161238460072</v>
      </c>
      <c r="J64" s="3">
        <f t="shared" ref="J64:L64" si="25">AVERAGE(J60:J63)</f>
        <v>0.70008523249813004</v>
      </c>
      <c r="K64" s="3">
        <f t="shared" si="25"/>
        <v>0.54953220899872601</v>
      </c>
      <c r="L64" s="3">
        <f t="shared" si="25"/>
        <v>0.63139536585358935</v>
      </c>
      <c r="M64" s="1"/>
    </row>
    <row r="65" spans="1:13" x14ac:dyDescent="0.2">
      <c r="A65" s="2" t="s">
        <v>14</v>
      </c>
      <c r="B65" s="2">
        <f>STDEV(B60:B63)</f>
        <v>6.146907531598079</v>
      </c>
      <c r="C65" s="2">
        <f t="shared" ref="C65:E65" si="26">STDEV(C60:C63)</f>
        <v>0.91449749212376086</v>
      </c>
      <c r="D65" s="2">
        <f t="shared" si="26"/>
        <v>1.8662120626721184</v>
      </c>
      <c r="E65" s="2">
        <f t="shared" si="26"/>
        <v>4.0724025493108842E-2</v>
      </c>
      <c r="F65" s="1"/>
      <c r="G65" s="2"/>
      <c r="H65" s="2" t="s">
        <v>14</v>
      </c>
      <c r="I65" s="2">
        <f>STDEV(I60:I63)</f>
        <v>7.359032152479589</v>
      </c>
      <c r="J65" s="2">
        <f t="shared" ref="J65:L65" si="27">STDEV(J60:J63)</f>
        <v>9.5454748727708538E-2</v>
      </c>
      <c r="K65" s="2">
        <f t="shared" si="27"/>
        <v>5.5351129886932457E-2</v>
      </c>
      <c r="L65" s="2">
        <f t="shared" si="27"/>
        <v>2.0194763538378232E-2</v>
      </c>
      <c r="M65" s="1"/>
    </row>
    <row r="66" spans="1:13" x14ac:dyDescent="0.2">
      <c r="A66" s="2"/>
      <c r="B66" s="2"/>
      <c r="C66" s="2"/>
      <c r="D66" s="2"/>
      <c r="E66" s="2"/>
      <c r="F66" s="1"/>
      <c r="G66" s="2"/>
      <c r="H66" s="2"/>
      <c r="I66" s="2"/>
      <c r="J66" s="2"/>
      <c r="K66" s="2"/>
      <c r="L66" s="2"/>
      <c r="M66" s="1"/>
    </row>
    <row r="67" spans="1:13" x14ac:dyDescent="0.2">
      <c r="A67" s="2" t="s">
        <v>83</v>
      </c>
      <c r="B67" s="2">
        <v>2.34E-4</v>
      </c>
      <c r="C67" s="2"/>
      <c r="D67" s="2"/>
      <c r="E67" s="2"/>
      <c r="F67" s="4"/>
      <c r="G67" s="2"/>
      <c r="H67" s="2"/>
      <c r="I67" s="2"/>
      <c r="J67" s="2"/>
      <c r="K67" s="2"/>
      <c r="L67" s="2"/>
      <c r="M67" s="1"/>
    </row>
    <row r="68" spans="1:13" x14ac:dyDescent="0.2">
      <c r="A68" s="2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x14ac:dyDescent="0.2">
      <c r="A69" s="3" t="s">
        <v>31</v>
      </c>
      <c r="B69" s="1">
        <v>24767.893333333337</v>
      </c>
      <c r="C69" s="1">
        <v>208.56502242152465</v>
      </c>
      <c r="D69" s="1">
        <v>98.422939068100348</v>
      </c>
      <c r="E69" s="2">
        <v>168.15932203389832</v>
      </c>
      <c r="F69" s="1"/>
      <c r="G69" s="2" t="s">
        <v>13</v>
      </c>
      <c r="H69" s="2" t="s">
        <v>0</v>
      </c>
      <c r="I69" s="2">
        <v>30598.55238095238</v>
      </c>
      <c r="J69" s="2">
        <v>206.5164835164835</v>
      </c>
      <c r="K69" s="2">
        <v>152.86666666666665</v>
      </c>
      <c r="L69" s="2">
        <v>202.75285171102661</v>
      </c>
      <c r="M69" s="1"/>
    </row>
    <row r="70" spans="1:13" x14ac:dyDescent="0.2">
      <c r="A70" s="2"/>
      <c r="B70" s="1">
        <v>21929.840255591054</v>
      </c>
      <c r="C70" s="1">
        <v>156.39310344827589</v>
      </c>
      <c r="D70" s="1">
        <v>91.210344827586212</v>
      </c>
      <c r="E70" s="2">
        <v>185.42671009771988</v>
      </c>
      <c r="F70" s="1"/>
      <c r="G70" s="2" t="s">
        <v>26</v>
      </c>
      <c r="H70" s="2"/>
      <c r="I70" s="2">
        <v>28800.636029411762</v>
      </c>
      <c r="J70" s="2">
        <v>201.33579335793354</v>
      </c>
      <c r="K70" s="2">
        <v>158.94961240310076</v>
      </c>
      <c r="L70" s="2">
        <v>202.57539682539684</v>
      </c>
      <c r="M70" s="1"/>
    </row>
    <row r="71" spans="1:13" x14ac:dyDescent="0.2">
      <c r="A71" s="2"/>
      <c r="B71" s="1">
        <v>26099.358885017424</v>
      </c>
      <c r="C71" s="1">
        <v>165.00396825396825</v>
      </c>
      <c r="D71" s="1">
        <v>91.424657534246577</v>
      </c>
      <c r="E71" s="2">
        <v>183.88636363636365</v>
      </c>
      <c r="F71" s="1"/>
      <c r="G71" s="2"/>
      <c r="H71" s="2"/>
      <c r="I71" s="2">
        <v>30116.300000000003</v>
      </c>
      <c r="J71" s="2">
        <v>196.8345864661654</v>
      </c>
      <c r="K71" s="2">
        <v>142.8326359832636</v>
      </c>
      <c r="L71" s="2">
        <v>198.89272030651338</v>
      </c>
      <c r="M71" s="1"/>
    </row>
    <row r="72" spans="1:13" x14ac:dyDescent="0.2">
      <c r="A72" s="2"/>
      <c r="B72" s="1">
        <v>28971.335766423355</v>
      </c>
      <c r="C72" s="1">
        <v>172.08243727598563</v>
      </c>
      <c r="D72" s="2">
        <v>92.331147540983608</v>
      </c>
      <c r="E72" s="2">
        <v>178.09025270758121</v>
      </c>
      <c r="F72" s="1"/>
      <c r="G72" s="2"/>
      <c r="H72" s="2"/>
      <c r="I72" s="2">
        <v>29700.86217948718</v>
      </c>
      <c r="J72" s="2">
        <v>193.37809187279152</v>
      </c>
      <c r="K72" s="2">
        <v>155.61338289962825</v>
      </c>
      <c r="L72" s="2">
        <v>195.52554744525546</v>
      </c>
      <c r="M72" s="1"/>
    </row>
    <row r="73" spans="1:13" x14ac:dyDescent="0.2">
      <c r="A73" s="2" t="s">
        <v>1</v>
      </c>
      <c r="B73" s="1">
        <f>AVERAGE(B69:B72)</f>
        <v>25442.107060091294</v>
      </c>
      <c r="C73" s="1">
        <f t="shared" ref="C73:E73" si="28">AVERAGE(C69:C72)</f>
        <v>175.5111328499386</v>
      </c>
      <c r="D73" s="1">
        <f t="shared" si="28"/>
        <v>93.34727224272919</v>
      </c>
      <c r="E73" s="1">
        <f t="shared" si="28"/>
        <v>178.89066211889076</v>
      </c>
      <c r="F73" s="1"/>
      <c r="G73" s="2"/>
      <c r="H73" s="2" t="s">
        <v>1</v>
      </c>
      <c r="I73" s="2">
        <f>AVERAGE(I69:I72)</f>
        <v>29804.087647462831</v>
      </c>
      <c r="J73" s="2">
        <f t="shared" ref="J73:L73" si="29">AVERAGE(J69:J72)</f>
        <v>199.5162388033435</v>
      </c>
      <c r="K73" s="2">
        <f t="shared" si="29"/>
        <v>152.56557448816483</v>
      </c>
      <c r="L73" s="2">
        <f t="shared" si="29"/>
        <v>199.93662907204808</v>
      </c>
      <c r="M73" s="1"/>
    </row>
    <row r="74" spans="1:13" x14ac:dyDescent="0.2">
      <c r="A74" s="2" t="s">
        <v>14</v>
      </c>
      <c r="B74" s="1">
        <f>STDEV(B69:B72)</f>
        <v>2925.6348301585294</v>
      </c>
      <c r="C74" s="1">
        <f t="shared" ref="C74:E74" si="30">STDEV(C69:C72)</f>
        <v>22.95078157855114</v>
      </c>
      <c r="D74" s="1">
        <f t="shared" si="30"/>
        <v>3.4184698929264736</v>
      </c>
      <c r="E74" s="1">
        <f t="shared" si="30"/>
        <v>7.820470405261557</v>
      </c>
      <c r="F74" s="1"/>
      <c r="G74" s="2"/>
      <c r="H74" s="2" t="s">
        <v>14</v>
      </c>
      <c r="I74" s="2">
        <f>STDEV(I69:I72)</f>
        <v>762.9376149339945</v>
      </c>
      <c r="J74" s="2">
        <f t="shared" ref="J74:L74" si="31">STDEV(J69:J72)</f>
        <v>5.6915818486460461</v>
      </c>
      <c r="K74" s="2">
        <f t="shared" si="31"/>
        <v>6.9490005193186022</v>
      </c>
      <c r="L74" s="2">
        <f t="shared" si="31"/>
        <v>3.4371301904057536</v>
      </c>
      <c r="M74" s="1"/>
    </row>
    <row r="75" spans="1:13" x14ac:dyDescent="0.2">
      <c r="A75" s="2"/>
      <c r="B75" s="1"/>
      <c r="C75" s="1"/>
      <c r="D75" s="1"/>
      <c r="E75" s="1"/>
      <c r="F75" s="2"/>
      <c r="G75" s="2"/>
      <c r="H75" s="2"/>
      <c r="I75" s="2"/>
      <c r="J75" s="2"/>
      <c r="K75" s="2"/>
      <c r="L75" s="2"/>
      <c r="M75" s="1"/>
    </row>
    <row r="76" spans="1:13" x14ac:dyDescent="0.2">
      <c r="A76" s="2"/>
      <c r="B76" s="1"/>
      <c r="C76" s="1"/>
      <c r="D76" s="1"/>
      <c r="E76" s="1"/>
      <c r="F76" s="2"/>
      <c r="G76" s="2"/>
      <c r="H76" s="2"/>
      <c r="I76" s="2"/>
      <c r="J76" s="2"/>
      <c r="K76" s="2"/>
      <c r="L76" s="2"/>
      <c r="M76" s="1"/>
    </row>
    <row r="77" spans="1:13" x14ac:dyDescent="0.2">
      <c r="A77" s="2" t="s">
        <v>15</v>
      </c>
      <c r="B77" s="1">
        <f t="shared" ref="B77:E80" si="32">B69*100/29804</f>
        <v>83.102581308996562</v>
      </c>
      <c r="C77" s="1">
        <f t="shared" si="32"/>
        <v>0.699788694207236</v>
      </c>
      <c r="D77" s="1">
        <f t="shared" si="32"/>
        <v>0.33023399231009376</v>
      </c>
      <c r="E77" s="1">
        <f t="shared" si="32"/>
        <v>0.56421729309454538</v>
      </c>
      <c r="F77" s="2"/>
      <c r="G77" s="2"/>
      <c r="H77" s="2" t="s">
        <v>15</v>
      </c>
      <c r="I77" s="2">
        <f>I69*100/29804</f>
        <v>102.66592531523412</v>
      </c>
      <c r="J77" s="2">
        <f t="shared" ref="J77:L77" si="33">J69*100/29804</f>
        <v>0.69291532517945076</v>
      </c>
      <c r="K77" s="2">
        <f t="shared" si="33"/>
        <v>0.51290654498277632</v>
      </c>
      <c r="L77" s="2">
        <f t="shared" si="33"/>
        <v>0.6802873832741464</v>
      </c>
      <c r="M77" s="1"/>
    </row>
    <row r="78" spans="1:13" x14ac:dyDescent="0.2">
      <c r="A78" s="2"/>
      <c r="B78" s="1">
        <f t="shared" si="32"/>
        <v>73.580191436018836</v>
      </c>
      <c r="C78" s="1">
        <f t="shared" si="32"/>
        <v>0.52473863725766978</v>
      </c>
      <c r="D78" s="1">
        <f t="shared" si="32"/>
        <v>0.30603390426649513</v>
      </c>
      <c r="E78" s="1">
        <f t="shared" si="32"/>
        <v>0.62215377163374008</v>
      </c>
      <c r="F78" s="2"/>
      <c r="G78" s="2"/>
      <c r="H78" s="2"/>
      <c r="I78" s="2">
        <f t="shared" ref="I78:L80" si="34">I70*100/29804</f>
        <v>96.633458694845544</v>
      </c>
      <c r="J78" s="2">
        <f t="shared" si="34"/>
        <v>0.67553279210150829</v>
      </c>
      <c r="K78" s="2">
        <f t="shared" si="34"/>
        <v>0.53331637499362761</v>
      </c>
      <c r="L78" s="2">
        <f t="shared" si="34"/>
        <v>0.67969197700106299</v>
      </c>
      <c r="M78" s="1"/>
    </row>
    <row r="79" spans="1:13" x14ac:dyDescent="0.2">
      <c r="A79" s="2"/>
      <c r="B79" s="1">
        <f t="shared" si="32"/>
        <v>87.569986864237762</v>
      </c>
      <c r="C79" s="1">
        <f t="shared" si="32"/>
        <v>0.5536302786671865</v>
      </c>
      <c r="D79" s="1">
        <f t="shared" si="32"/>
        <v>0.30675297790312234</v>
      </c>
      <c r="E79" s="1">
        <f t="shared" si="32"/>
        <v>0.61698551750222663</v>
      </c>
      <c r="F79" s="2"/>
      <c r="G79" s="2"/>
      <c r="H79" s="2"/>
      <c r="I79" s="2">
        <f t="shared" si="34"/>
        <v>101.04784592672127</v>
      </c>
      <c r="J79" s="2">
        <f t="shared" si="34"/>
        <v>0.66043009819542819</v>
      </c>
      <c r="K79" s="2">
        <f t="shared" si="34"/>
        <v>0.47923982010221317</v>
      </c>
      <c r="L79" s="2">
        <f t="shared" si="34"/>
        <v>0.66733566067143124</v>
      </c>
      <c r="M79" s="1"/>
    </row>
    <row r="80" spans="1:13" x14ac:dyDescent="0.2">
      <c r="A80" s="2"/>
      <c r="B80" s="1">
        <f t="shared" si="32"/>
        <v>97.206199726289611</v>
      </c>
      <c r="C80" s="1">
        <f t="shared" si="32"/>
        <v>0.57738034249089254</v>
      </c>
      <c r="D80" s="1">
        <f t="shared" si="32"/>
        <v>0.30979448242176755</v>
      </c>
      <c r="E80" s="1">
        <f t="shared" si="32"/>
        <v>0.59753809122124946</v>
      </c>
      <c r="F80" s="2"/>
      <c r="G80" s="2"/>
      <c r="H80" s="2"/>
      <c r="I80" s="2">
        <f>I72*100/29804</f>
        <v>99.653946381315194</v>
      </c>
      <c r="J80" s="2">
        <f t="shared" si="34"/>
        <v>0.64883267975034065</v>
      </c>
      <c r="K80" s="2">
        <f t="shared" si="34"/>
        <v>0.52212247651197241</v>
      </c>
      <c r="L80" s="2">
        <f t="shared" si="34"/>
        <v>0.65603793935463517</v>
      </c>
      <c r="M80" s="1"/>
    </row>
    <row r="81" spans="1:13" x14ac:dyDescent="0.2">
      <c r="A81" s="2" t="s">
        <v>1</v>
      </c>
      <c r="B81" s="4">
        <f>AVERAGE(B77:B80)</f>
        <v>85.364739833885693</v>
      </c>
      <c r="C81" s="4">
        <f t="shared" ref="C81:E81" si="35">AVERAGE(C77:C80)</f>
        <v>0.58888448815574623</v>
      </c>
      <c r="D81" s="4">
        <f t="shared" si="35"/>
        <v>0.31320383922536971</v>
      </c>
      <c r="E81" s="4">
        <f t="shared" si="35"/>
        <v>0.60022366836294039</v>
      </c>
      <c r="F81" s="2"/>
      <c r="G81" s="2"/>
      <c r="H81" s="2" t="s">
        <v>1</v>
      </c>
      <c r="I81" s="3">
        <f>AVERAGE(I77:I80)</f>
        <v>100.00029407952903</v>
      </c>
      <c r="J81" s="3">
        <f t="shared" ref="J81:L81" si="36">AVERAGE(J77:J80)</f>
        <v>0.66942772380668192</v>
      </c>
      <c r="K81" s="3">
        <f t="shared" si="36"/>
        <v>0.51189630414764742</v>
      </c>
      <c r="L81" s="3">
        <f t="shared" si="36"/>
        <v>0.670838240075319</v>
      </c>
      <c r="M81" s="1"/>
    </row>
    <row r="82" spans="1:13" x14ac:dyDescent="0.2">
      <c r="A82" s="2" t="s">
        <v>14</v>
      </c>
      <c r="B82" s="1">
        <f>STDEV(B77:B80)</f>
        <v>9.8162489268505233</v>
      </c>
      <c r="C82" s="1">
        <f t="shared" ref="C82:E82" si="37">STDEV(C77:C80)</f>
        <v>7.7005709228798971E-2</v>
      </c>
      <c r="D82" s="1">
        <f t="shared" si="37"/>
        <v>1.1469835904329864E-2</v>
      </c>
      <c r="E82" s="1">
        <f t="shared" si="37"/>
        <v>2.6239667176424522E-2</v>
      </c>
      <c r="F82" s="2"/>
      <c r="G82" s="2"/>
      <c r="H82" s="2" t="s">
        <v>14</v>
      </c>
      <c r="I82" s="2">
        <f>STDEV(I77:I80)</f>
        <v>2.5598497347134348</v>
      </c>
      <c r="J82" s="2">
        <f t="shared" ref="J82:L82" si="38">STDEV(J77:J80)</f>
        <v>1.9096704632418599E-2</v>
      </c>
      <c r="K82" s="2">
        <f t="shared" si="38"/>
        <v>2.3315664069650389E-2</v>
      </c>
      <c r="L82" s="2">
        <f t="shared" si="38"/>
        <v>1.1532445948214133E-2</v>
      </c>
      <c r="M82" s="1"/>
    </row>
    <row r="83" spans="1:13" x14ac:dyDescent="0.2">
      <c r="A83" s="2"/>
      <c r="B83" s="1"/>
      <c r="C83" s="1"/>
      <c r="D83" s="2"/>
      <c r="E83" s="2"/>
      <c r="F83" s="3"/>
      <c r="G83" s="2"/>
      <c r="H83" s="2"/>
      <c r="I83" s="2"/>
      <c r="J83" s="2"/>
      <c r="K83" s="2"/>
      <c r="L83" s="2"/>
      <c r="M83" s="1"/>
    </row>
    <row r="84" spans="1:13" x14ac:dyDescent="0.2">
      <c r="A84" s="2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F4F27-C37E-6E42-BCDB-E0F4F19AF6FC}">
  <dimension ref="A1:M83"/>
  <sheetViews>
    <sheetView topLeftCell="A9" workbookViewId="0">
      <selection activeCell="B43" sqref="B43:B45"/>
    </sheetView>
  </sheetViews>
  <sheetFormatPr baseColWidth="10" defaultRowHeight="16" x14ac:dyDescent="0.2"/>
  <cols>
    <col min="1" max="1" width="14.6640625" customWidth="1"/>
    <col min="6" max="6" width="31.1640625" style="9" customWidth="1"/>
    <col min="7" max="7" width="24.83203125" customWidth="1"/>
    <col min="8" max="8" width="17.33203125" customWidth="1"/>
  </cols>
  <sheetData>
    <row r="1" spans="1:13" x14ac:dyDescent="0.2">
      <c r="A1" s="1" t="s">
        <v>60</v>
      </c>
      <c r="B1" s="1"/>
      <c r="C1" s="1"/>
      <c r="D1" s="1"/>
      <c r="E1" s="1"/>
      <c r="F1" s="2"/>
    </row>
    <row r="2" spans="1:13" x14ac:dyDescent="0.2">
      <c r="A2" s="1" t="s">
        <v>72</v>
      </c>
      <c r="B2" s="1"/>
      <c r="C2" s="1"/>
      <c r="D2" s="1"/>
      <c r="E2" s="1"/>
      <c r="F2" s="2"/>
    </row>
    <row r="3" spans="1:13" x14ac:dyDescent="0.2">
      <c r="A3" s="1"/>
      <c r="B3" s="1"/>
      <c r="C3" s="1"/>
      <c r="D3" s="1"/>
      <c r="E3" s="1"/>
      <c r="F3" s="2" t="s">
        <v>58</v>
      </c>
    </row>
    <row r="4" spans="1:13" x14ac:dyDescent="0.2">
      <c r="A4" s="2"/>
      <c r="B4" s="3" t="s">
        <v>2</v>
      </c>
      <c r="C4" s="3" t="s">
        <v>3</v>
      </c>
      <c r="D4" s="3" t="s">
        <v>4</v>
      </c>
      <c r="E4" s="3" t="s">
        <v>5</v>
      </c>
      <c r="F4" s="2"/>
      <c r="G4" s="1"/>
      <c r="H4" s="1"/>
      <c r="I4" s="1"/>
      <c r="J4" s="1"/>
      <c r="K4" s="1"/>
      <c r="L4" s="1"/>
      <c r="M4" s="1"/>
    </row>
    <row r="5" spans="1:13" x14ac:dyDescent="0.2">
      <c r="A5" s="3" t="s">
        <v>27</v>
      </c>
      <c r="B5" s="1">
        <v>24010.384937238498</v>
      </c>
      <c r="C5" s="1">
        <v>97.149350649350652</v>
      </c>
      <c r="D5" s="1">
        <v>83.926267281105993</v>
      </c>
      <c r="E5" s="1">
        <v>137.46963562753038</v>
      </c>
      <c r="F5" s="2"/>
      <c r="G5" s="1"/>
      <c r="H5" s="1"/>
      <c r="I5" s="1"/>
      <c r="J5" s="1"/>
      <c r="K5" s="1"/>
      <c r="L5" s="1"/>
      <c r="M5" s="1"/>
    </row>
    <row r="6" spans="1:13" x14ac:dyDescent="0.2">
      <c r="A6" s="2"/>
      <c r="B6" s="1">
        <v>21136.306273062728</v>
      </c>
      <c r="C6" s="1">
        <v>112.59498207885304</v>
      </c>
      <c r="D6" s="1">
        <v>79.534979423868307</v>
      </c>
      <c r="E6" s="1">
        <v>112.03806228373703</v>
      </c>
      <c r="F6" s="2"/>
      <c r="G6" s="1"/>
      <c r="H6" s="1"/>
      <c r="I6" s="1"/>
      <c r="J6" s="1"/>
      <c r="K6" s="1"/>
      <c r="L6" s="1"/>
      <c r="M6" s="1"/>
    </row>
    <row r="7" spans="1:13" x14ac:dyDescent="0.2">
      <c r="A7" s="2"/>
      <c r="B7" s="1">
        <v>20283.603921568629</v>
      </c>
      <c r="C7" s="1">
        <v>122.32661290322581</v>
      </c>
      <c r="D7" s="1">
        <v>79.110619469026545</v>
      </c>
      <c r="E7" s="1">
        <v>109.09152542372881</v>
      </c>
      <c r="F7" s="2"/>
      <c r="G7" s="1"/>
      <c r="H7" s="1"/>
      <c r="I7" s="1"/>
      <c r="J7" s="1"/>
      <c r="K7" s="1"/>
      <c r="L7" s="1"/>
      <c r="M7" s="1"/>
    </row>
    <row r="8" spans="1:13" x14ac:dyDescent="0.2">
      <c r="A8" s="2"/>
      <c r="B8" s="1">
        <v>23373.688596491229</v>
      </c>
      <c r="C8" s="1">
        <v>130.2391304347826</v>
      </c>
      <c r="D8" s="1">
        <v>70.324909747292423</v>
      </c>
      <c r="E8" s="1">
        <v>135.50205761316872</v>
      </c>
      <c r="F8" s="2"/>
      <c r="G8" s="1"/>
      <c r="H8" s="1"/>
      <c r="I8" s="1"/>
      <c r="J8" s="1"/>
      <c r="K8" s="1"/>
      <c r="L8" s="1"/>
      <c r="M8" s="1"/>
    </row>
    <row r="9" spans="1:13" x14ac:dyDescent="0.2">
      <c r="A9" s="2" t="s">
        <v>1</v>
      </c>
      <c r="B9" s="1">
        <f>AVERAGE(B5:B8)</f>
        <v>22200.995932090271</v>
      </c>
      <c r="C9" s="1">
        <f t="shared" ref="C9:E9" si="0">AVERAGE(C5:C8)</f>
        <v>115.57751901655303</v>
      </c>
      <c r="D9" s="1">
        <f t="shared" si="0"/>
        <v>78.224193980323321</v>
      </c>
      <c r="E9" s="1">
        <f t="shared" si="0"/>
        <v>123.52532023704123</v>
      </c>
      <c r="F9" s="2"/>
      <c r="G9" s="1"/>
      <c r="H9" s="1"/>
      <c r="I9" s="1"/>
      <c r="J9" s="1"/>
      <c r="K9" s="1"/>
      <c r="L9" s="1"/>
      <c r="M9" s="1"/>
    </row>
    <row r="10" spans="1:13" x14ac:dyDescent="0.2">
      <c r="A10" s="2" t="s">
        <v>14</v>
      </c>
      <c r="B10" s="1">
        <f>STDEV(B5:B8)</f>
        <v>1775.6738485378369</v>
      </c>
      <c r="C10" s="1">
        <f t="shared" ref="C10:E10" si="1">STDEV(C5:C8)</f>
        <v>14.247877428175993</v>
      </c>
      <c r="D10" s="1">
        <f t="shared" si="1"/>
        <v>5.6984278518360156</v>
      </c>
      <c r="E10" s="1">
        <f t="shared" si="1"/>
        <v>15.035266297217424</v>
      </c>
      <c r="F10" s="2"/>
      <c r="G10" s="1"/>
      <c r="H10" s="1"/>
      <c r="I10" s="1"/>
      <c r="J10" s="1"/>
      <c r="K10" s="1"/>
      <c r="L10" s="1"/>
      <c r="M10" s="1"/>
    </row>
    <row r="11" spans="1:13" x14ac:dyDescent="0.2">
      <c r="A11" s="2"/>
      <c r="B11" s="1"/>
      <c r="C11" s="1"/>
      <c r="D11" s="1"/>
      <c r="E11" s="1"/>
      <c r="F11" s="2"/>
      <c r="G11" s="1"/>
      <c r="H11" s="1"/>
      <c r="I11" s="1"/>
      <c r="J11" s="1"/>
      <c r="K11" s="1"/>
      <c r="L11" s="1"/>
      <c r="M11" s="1"/>
    </row>
    <row r="12" spans="1:13" x14ac:dyDescent="0.2">
      <c r="A12" s="2"/>
      <c r="B12" s="1"/>
      <c r="C12" s="1"/>
      <c r="D12" s="1"/>
      <c r="E12" s="1"/>
      <c r="F12" s="2"/>
      <c r="G12" s="1"/>
      <c r="H12" s="1"/>
      <c r="I12" s="1"/>
      <c r="J12" s="1"/>
      <c r="K12" s="1"/>
      <c r="L12" s="1"/>
      <c r="M12" s="1"/>
    </row>
    <row r="13" spans="1:13" x14ac:dyDescent="0.2">
      <c r="A13" s="2" t="s">
        <v>15</v>
      </c>
      <c r="B13" s="1">
        <f>B5*100/22201</f>
        <v>108.1500154823589</v>
      </c>
      <c r="C13" s="1">
        <f t="shared" ref="C13:E13" si="2">C5*100/22201</f>
        <v>0.4375899763494917</v>
      </c>
      <c r="D13" s="1">
        <f t="shared" si="2"/>
        <v>0.37802922067071748</v>
      </c>
      <c r="E13" s="1">
        <f t="shared" si="2"/>
        <v>0.61920470081316337</v>
      </c>
      <c r="F13" s="2"/>
      <c r="G13" s="1"/>
      <c r="H13" s="1"/>
      <c r="I13" s="1"/>
      <c r="J13" s="1"/>
      <c r="K13" s="1"/>
      <c r="L13" s="1"/>
      <c r="M13" s="1"/>
    </row>
    <row r="14" spans="1:13" x14ac:dyDescent="0.2">
      <c r="A14" s="2"/>
      <c r="B14" s="1">
        <f t="shared" ref="B14:E16" si="3">B6*100/22201</f>
        <v>95.204298333690943</v>
      </c>
      <c r="C14" s="1">
        <f t="shared" si="3"/>
        <v>0.50716175883452563</v>
      </c>
      <c r="D14" s="1">
        <f t="shared" si="3"/>
        <v>0.35824953571401424</v>
      </c>
      <c r="E14" s="1">
        <f t="shared" si="3"/>
        <v>0.50465322410583768</v>
      </c>
      <c r="F14" s="2"/>
      <c r="G14" s="1"/>
      <c r="H14" s="1"/>
      <c r="I14" s="1"/>
      <c r="J14" s="1"/>
      <c r="K14" s="1"/>
      <c r="L14" s="1"/>
      <c r="M14" s="1"/>
    </row>
    <row r="15" spans="1:13" x14ac:dyDescent="0.2">
      <c r="A15" s="2"/>
      <c r="B15" s="1">
        <f t="shared" si="3"/>
        <v>91.363469760680275</v>
      </c>
      <c r="C15" s="1">
        <f t="shared" si="3"/>
        <v>0.55099595920555744</v>
      </c>
      <c r="D15" s="1">
        <f t="shared" si="3"/>
        <v>0.35633809048703458</v>
      </c>
      <c r="E15" s="1">
        <f t="shared" si="3"/>
        <v>0.49138113338916634</v>
      </c>
      <c r="F15" s="2"/>
      <c r="G15" s="1"/>
      <c r="H15" s="1"/>
      <c r="I15" s="1"/>
      <c r="J15" s="1"/>
      <c r="K15" s="1"/>
      <c r="L15" s="1"/>
      <c r="M15" s="1"/>
    </row>
    <row r="16" spans="1:13" x14ac:dyDescent="0.2">
      <c r="A16" s="2"/>
      <c r="B16" s="1">
        <f t="shared" si="3"/>
        <v>105.28214313090054</v>
      </c>
      <c r="C16" s="1">
        <f t="shared" si="3"/>
        <v>0.58663632464655913</v>
      </c>
      <c r="D16" s="1">
        <f t="shared" si="3"/>
        <v>0.31676460405969292</v>
      </c>
      <c r="E16" s="1">
        <f t="shared" si="3"/>
        <v>0.61034213599913834</v>
      </c>
      <c r="F16" s="2"/>
      <c r="G16" s="1"/>
      <c r="H16" s="1"/>
      <c r="I16" s="1"/>
      <c r="J16" s="1"/>
      <c r="K16" s="1"/>
      <c r="L16" s="1"/>
      <c r="M16" s="1"/>
    </row>
    <row r="17" spans="1:13" x14ac:dyDescent="0.2">
      <c r="A17" s="2" t="s">
        <v>1</v>
      </c>
      <c r="B17" s="1">
        <f>AVERAGE(B13:B16)</f>
        <v>99.999981676907666</v>
      </c>
      <c r="C17" s="1">
        <f t="shared" ref="C17:E17" si="4">AVERAGE(C13:C16)</f>
        <v>0.52059600475903345</v>
      </c>
      <c r="D17" s="1">
        <f t="shared" si="4"/>
        <v>0.35234536273286482</v>
      </c>
      <c r="E17" s="1">
        <f t="shared" si="4"/>
        <v>0.55639529857682646</v>
      </c>
      <c r="F17" s="2"/>
      <c r="G17" s="1"/>
      <c r="H17" s="1"/>
      <c r="I17" s="1"/>
      <c r="J17" s="1"/>
      <c r="K17" s="1"/>
      <c r="L17" s="1"/>
      <c r="M17" s="1"/>
    </row>
    <row r="18" spans="1:13" x14ac:dyDescent="0.2">
      <c r="A18" s="2" t="s">
        <v>14</v>
      </c>
      <c r="B18" s="1">
        <f>STDEV(B13:B16)</f>
        <v>7.9981705713158755</v>
      </c>
      <c r="C18" s="1">
        <f t="shared" ref="C18:E18" si="5">STDEV(C13:C16)</f>
        <v>6.4176737210828824E-2</v>
      </c>
      <c r="D18" s="1">
        <f t="shared" si="5"/>
        <v>2.5667437736300223E-2</v>
      </c>
      <c r="E18" s="1">
        <f t="shared" si="5"/>
        <v>6.7723374159800689E-2</v>
      </c>
      <c r="F18" s="2"/>
      <c r="G18" s="1"/>
      <c r="H18" s="1"/>
      <c r="I18" s="1"/>
      <c r="J18" s="1"/>
      <c r="K18" s="1"/>
      <c r="L18" s="1"/>
      <c r="M18" s="1"/>
    </row>
    <row r="19" spans="1:13" x14ac:dyDescent="0.2">
      <c r="A19" s="2"/>
      <c r="B19" s="1"/>
      <c r="C19" s="1"/>
      <c r="D19" s="1"/>
      <c r="E19" s="1"/>
      <c r="F19" s="3"/>
      <c r="G19" s="1"/>
      <c r="H19" s="1"/>
      <c r="I19" s="1"/>
      <c r="J19" s="1"/>
      <c r="K19" s="1"/>
      <c r="L19" s="1"/>
      <c r="M19" s="1"/>
    </row>
    <row r="20" spans="1:13" x14ac:dyDescent="0.2">
      <c r="A20" s="2"/>
      <c r="B20" s="1"/>
      <c r="C20" s="1"/>
      <c r="D20" s="1"/>
      <c r="E20" s="1"/>
      <c r="F20" s="2"/>
      <c r="G20" s="1"/>
      <c r="H20" s="1"/>
      <c r="I20" s="1"/>
      <c r="J20" s="1"/>
      <c r="K20" s="1"/>
      <c r="L20" s="1"/>
      <c r="M20" s="1"/>
    </row>
    <row r="21" spans="1:13" x14ac:dyDescent="0.2">
      <c r="A21" s="3" t="s">
        <v>28</v>
      </c>
      <c r="B21" s="6">
        <v>661.62323939999999</v>
      </c>
      <c r="C21" s="6">
        <v>124.669967</v>
      </c>
      <c r="D21" s="6">
        <v>62.794392520000002</v>
      </c>
      <c r="E21" s="6">
        <v>99.4869281</v>
      </c>
      <c r="F21" s="2" t="s">
        <v>59</v>
      </c>
      <c r="G21" s="1"/>
      <c r="H21" s="1"/>
      <c r="I21" s="1"/>
      <c r="J21" s="1"/>
      <c r="K21" s="1"/>
      <c r="L21" s="1"/>
      <c r="M21" s="1"/>
    </row>
    <row r="22" spans="1:13" x14ac:dyDescent="0.2">
      <c r="A22" s="2"/>
      <c r="B22" s="6">
        <v>406.22875820000002</v>
      </c>
      <c r="C22" s="6">
        <v>184.05333329999999</v>
      </c>
      <c r="D22" s="6">
        <v>65.108626200000003</v>
      </c>
      <c r="E22" s="6">
        <v>96.627976189999998</v>
      </c>
      <c r="F22" s="2"/>
      <c r="G22" s="1"/>
      <c r="H22" s="1"/>
      <c r="I22" s="1"/>
      <c r="J22" s="1"/>
      <c r="K22" s="1"/>
      <c r="L22" s="1"/>
      <c r="M22" s="1"/>
    </row>
    <row r="23" spans="1:13" x14ac:dyDescent="0.2">
      <c r="A23" s="2"/>
      <c r="B23" s="6">
        <v>605.20761249999998</v>
      </c>
      <c r="C23" s="6">
        <v>99.510385760000005</v>
      </c>
      <c r="D23" s="6">
        <v>51.583333330000002</v>
      </c>
      <c r="E23" s="6">
        <v>106.64184400000001</v>
      </c>
      <c r="F23" s="2"/>
      <c r="G23" s="1"/>
      <c r="H23" s="1"/>
      <c r="I23" s="1"/>
      <c r="J23" s="1"/>
      <c r="K23" s="1"/>
      <c r="L23" s="1"/>
      <c r="M23" s="1"/>
    </row>
    <row r="24" spans="1:13" x14ac:dyDescent="0.2">
      <c r="A24" s="2"/>
      <c r="B24" s="6"/>
      <c r="C24" s="6">
        <v>122.42222219999999</v>
      </c>
      <c r="D24" s="6">
        <v>82.830645160000003</v>
      </c>
      <c r="E24" s="6">
        <v>113.9589041</v>
      </c>
      <c r="F24" s="2"/>
      <c r="G24" s="1"/>
      <c r="H24" s="1"/>
      <c r="I24" s="1"/>
      <c r="J24" s="1"/>
      <c r="K24" s="1"/>
      <c r="L24" s="1"/>
      <c r="M24" s="1"/>
    </row>
    <row r="25" spans="1:13" x14ac:dyDescent="0.2">
      <c r="A25" s="2" t="s">
        <v>1</v>
      </c>
      <c r="B25" s="1">
        <f>AVERAGE(B21:B24)</f>
        <v>557.68653670000003</v>
      </c>
      <c r="C25" s="1">
        <f t="shared" ref="C25:E25" si="6">AVERAGE(C21:C24)</f>
        <v>132.66397706500001</v>
      </c>
      <c r="D25" s="1">
        <f t="shared" si="6"/>
        <v>65.579249302500003</v>
      </c>
      <c r="E25" s="1">
        <f t="shared" si="6"/>
        <v>104.1789130975</v>
      </c>
      <c r="F25" s="2"/>
      <c r="G25" s="1"/>
      <c r="H25" s="1"/>
      <c r="I25" s="1"/>
      <c r="J25" s="1"/>
      <c r="K25" s="1"/>
      <c r="L25" s="1"/>
      <c r="M25" s="1"/>
    </row>
    <row r="26" spans="1:13" x14ac:dyDescent="0.2">
      <c r="A26" s="2" t="s">
        <v>14</v>
      </c>
      <c r="B26" s="1">
        <f>STDEV(B21:B24)</f>
        <v>134.16510254438813</v>
      </c>
      <c r="C26" s="1">
        <f t="shared" ref="C26:E26" si="7">STDEV(C21:C24)</f>
        <v>36.096280003627164</v>
      </c>
      <c r="D26" s="1">
        <f t="shared" si="7"/>
        <v>12.928949897356828</v>
      </c>
      <c r="E26" s="1">
        <f t="shared" si="7"/>
        <v>7.7619933873819029</v>
      </c>
      <c r="F26" s="2"/>
      <c r="G26" s="1"/>
      <c r="H26" s="1"/>
      <c r="I26" s="1"/>
      <c r="J26" s="1"/>
      <c r="K26" s="1"/>
      <c r="L26" s="1"/>
      <c r="M26" s="1"/>
    </row>
    <row r="27" spans="1:13" x14ac:dyDescent="0.2">
      <c r="A27" s="2"/>
      <c r="B27" s="1"/>
      <c r="C27" s="1"/>
      <c r="D27" s="1"/>
      <c r="E27" s="1"/>
      <c r="F27" s="2"/>
      <c r="G27" s="1"/>
      <c r="H27" s="1"/>
      <c r="I27" s="1"/>
      <c r="J27" s="1"/>
      <c r="K27" s="1"/>
      <c r="L27" s="1"/>
      <c r="M27" s="1"/>
    </row>
    <row r="28" spans="1:13" x14ac:dyDescent="0.2">
      <c r="A28" s="2" t="s">
        <v>15</v>
      </c>
      <c r="B28" s="1">
        <f>B21*100/22201</f>
        <v>2.9801506211431916</v>
      </c>
      <c r="C28" s="1">
        <f t="shared" ref="C28:E28" si="8">C21*100/22201</f>
        <v>0.56155113283185443</v>
      </c>
      <c r="D28" s="1">
        <f t="shared" si="8"/>
        <v>0.2828448832034593</v>
      </c>
      <c r="E28" s="1">
        <f t="shared" si="8"/>
        <v>0.44811913021935951</v>
      </c>
      <c r="F28" s="2"/>
      <c r="G28" s="1"/>
      <c r="H28" s="1"/>
      <c r="I28" s="1"/>
      <c r="J28" s="1"/>
      <c r="K28" s="1"/>
      <c r="L28" s="1"/>
      <c r="M28" s="1"/>
    </row>
    <row r="29" spans="1:13" x14ac:dyDescent="0.2">
      <c r="A29" s="2"/>
      <c r="B29" s="1">
        <f t="shared" ref="B29:E31" si="9">B22*100/22201</f>
        <v>1.829776848790595</v>
      </c>
      <c r="C29" s="1">
        <f t="shared" si="9"/>
        <v>0.82903172514751577</v>
      </c>
      <c r="D29" s="1">
        <f t="shared" si="9"/>
        <v>0.29326888968965359</v>
      </c>
      <c r="E29" s="1">
        <f t="shared" si="9"/>
        <v>0.43524154853384978</v>
      </c>
      <c r="F29" s="2"/>
      <c r="G29" s="1"/>
      <c r="H29" s="1"/>
      <c r="I29" s="1"/>
      <c r="J29" s="1"/>
      <c r="K29" s="1"/>
      <c r="L29" s="1"/>
      <c r="M29" s="1"/>
    </row>
    <row r="30" spans="1:13" x14ac:dyDescent="0.2">
      <c r="A30" s="2"/>
      <c r="B30" s="1">
        <f t="shared" si="9"/>
        <v>2.7260376221791809</v>
      </c>
      <c r="C30" s="1">
        <f t="shared" si="9"/>
        <v>0.4482247905950183</v>
      </c>
      <c r="D30" s="1">
        <f t="shared" si="9"/>
        <v>0.23234689126615921</v>
      </c>
      <c r="E30" s="1">
        <f t="shared" si="9"/>
        <v>0.48034702941308949</v>
      </c>
      <c r="F30" s="2"/>
      <c r="G30" s="1"/>
      <c r="H30" s="1"/>
      <c r="I30" s="1"/>
      <c r="J30" s="1"/>
      <c r="K30" s="1"/>
      <c r="L30" s="1"/>
      <c r="M30" s="1"/>
    </row>
    <row r="31" spans="1:13" x14ac:dyDescent="0.2">
      <c r="A31" s="2"/>
      <c r="B31" s="1"/>
      <c r="C31" s="1">
        <f t="shared" si="9"/>
        <v>0.55142661231476053</v>
      </c>
      <c r="D31" s="1">
        <f t="shared" si="9"/>
        <v>0.37309420818882033</v>
      </c>
      <c r="E31" s="1">
        <f t="shared" si="9"/>
        <v>0.51330527498761314</v>
      </c>
      <c r="F31" s="2"/>
      <c r="G31" s="1"/>
      <c r="H31" s="1"/>
      <c r="I31" s="1"/>
      <c r="J31" s="1"/>
      <c r="K31" s="1"/>
      <c r="L31" s="1"/>
      <c r="M31" s="1"/>
    </row>
    <row r="32" spans="1:13" x14ac:dyDescent="0.2">
      <c r="A32" s="2" t="s">
        <v>1</v>
      </c>
      <c r="B32" s="4">
        <f>AVERAGE(B28:B31)</f>
        <v>2.5119883640376557</v>
      </c>
      <c r="C32" s="4">
        <f t="shared" ref="C32:E32" si="10">AVERAGE(C28:C31)</f>
        <v>0.59755856522228723</v>
      </c>
      <c r="D32" s="4">
        <f t="shared" si="10"/>
        <v>0.29538871808702316</v>
      </c>
      <c r="E32" s="4">
        <f t="shared" si="10"/>
        <v>0.46925324578847794</v>
      </c>
      <c r="F32" s="2"/>
      <c r="G32" s="1"/>
      <c r="H32" s="1"/>
      <c r="I32" s="1"/>
      <c r="J32" s="1"/>
      <c r="K32" s="1"/>
      <c r="L32" s="1"/>
      <c r="M32" s="1"/>
    </row>
    <row r="33" spans="1:13" x14ac:dyDescent="0.2">
      <c r="A33" s="2" t="s">
        <v>14</v>
      </c>
      <c r="B33" s="1">
        <f>STDEV(B28:B31)</f>
        <v>0.60432008713296104</v>
      </c>
      <c r="C33" s="1">
        <f t="shared" ref="C33:E33" si="11">STDEV(C28:C31)</f>
        <v>0.16258853206444432</v>
      </c>
      <c r="D33" s="1">
        <f t="shared" si="11"/>
        <v>5.82358898128768E-2</v>
      </c>
      <c r="E33" s="1">
        <f t="shared" si="11"/>
        <v>3.4962359296346571E-2</v>
      </c>
      <c r="F33" s="2"/>
      <c r="G33" s="1"/>
      <c r="H33" s="1"/>
      <c r="I33" s="1"/>
      <c r="J33" s="1"/>
      <c r="K33" s="1"/>
      <c r="L33" s="1"/>
      <c r="M33" s="1"/>
    </row>
    <row r="34" spans="1:13" x14ac:dyDescent="0.2">
      <c r="A34" s="1"/>
      <c r="B34" s="1"/>
      <c r="C34" s="1"/>
      <c r="D34" s="1"/>
      <c r="E34" s="1"/>
      <c r="F34" s="3"/>
      <c r="G34" s="1"/>
      <c r="H34" s="1"/>
      <c r="I34" s="1"/>
      <c r="J34" s="1"/>
      <c r="K34" s="1"/>
      <c r="L34" s="1"/>
      <c r="M34" s="1"/>
    </row>
    <row r="35" spans="1:13" x14ac:dyDescent="0.2">
      <c r="A35" s="2"/>
      <c r="B35" s="1"/>
      <c r="C35" s="1"/>
      <c r="D35" s="1"/>
      <c r="E35" s="1"/>
      <c r="F35" s="2"/>
      <c r="G35" s="1"/>
      <c r="H35" s="1"/>
      <c r="I35" s="1"/>
      <c r="J35" s="1"/>
      <c r="K35" s="1"/>
      <c r="L35" s="1"/>
      <c r="M35" s="1"/>
    </row>
    <row r="36" spans="1:13" x14ac:dyDescent="0.2">
      <c r="A36" s="3" t="s">
        <v>29</v>
      </c>
      <c r="B36" s="1">
        <v>150.12681159420288</v>
      </c>
      <c r="C36" s="1">
        <v>99.131147540983619</v>
      </c>
      <c r="D36" s="1">
        <v>62.235074626865668</v>
      </c>
      <c r="E36" s="1">
        <v>91.874100719424462</v>
      </c>
      <c r="F36" s="2" t="s">
        <v>59</v>
      </c>
      <c r="G36" s="2"/>
      <c r="H36" s="2"/>
      <c r="I36" s="2"/>
      <c r="J36" s="2"/>
      <c r="K36" s="2"/>
      <c r="L36" s="2"/>
      <c r="M36" s="1"/>
    </row>
    <row r="37" spans="1:13" x14ac:dyDescent="0.2">
      <c r="A37" s="2"/>
      <c r="B37" s="6">
        <v>113.44692737430168</v>
      </c>
      <c r="C37" s="1">
        <v>56.246153846153845</v>
      </c>
      <c r="D37" s="1">
        <v>56.10511363636364</v>
      </c>
      <c r="E37" s="1">
        <v>94.476923076923072</v>
      </c>
      <c r="F37" s="2"/>
      <c r="G37" s="2"/>
      <c r="H37" s="2"/>
      <c r="I37" s="2"/>
      <c r="J37" s="2"/>
      <c r="K37" s="2"/>
      <c r="L37" s="2"/>
      <c r="M37" s="1"/>
    </row>
    <row r="38" spans="1:13" x14ac:dyDescent="0.2">
      <c r="A38" s="2"/>
      <c r="B38" s="6">
        <v>87.059431524547804</v>
      </c>
      <c r="C38" s="1">
        <v>81.613095238095241</v>
      </c>
      <c r="D38" s="1">
        <v>79.974137931034477</v>
      </c>
      <c r="E38" s="2">
        <v>73.903485254691702</v>
      </c>
      <c r="F38" s="2"/>
      <c r="G38" s="2"/>
      <c r="H38" s="2"/>
      <c r="I38" s="2"/>
      <c r="J38" s="2"/>
      <c r="K38" s="2"/>
      <c r="L38" s="2"/>
      <c r="M38" s="1"/>
    </row>
    <row r="39" spans="1:13" x14ac:dyDescent="0.2">
      <c r="A39" s="2"/>
      <c r="B39" s="1"/>
      <c r="C39" s="1">
        <v>79.205438066465263</v>
      </c>
      <c r="D39" s="1">
        <v>68.564705882352939</v>
      </c>
      <c r="E39" s="2">
        <v>75.012012012012008</v>
      </c>
      <c r="F39" s="2"/>
      <c r="G39" s="2"/>
      <c r="H39" s="2"/>
      <c r="I39" s="2"/>
      <c r="J39" s="2"/>
      <c r="K39" s="2"/>
      <c r="L39" s="2"/>
      <c r="M39" s="1"/>
    </row>
    <row r="40" spans="1:13" x14ac:dyDescent="0.2">
      <c r="A40" s="2" t="s">
        <v>1</v>
      </c>
      <c r="B40" s="1">
        <f>AVERAGE(B36:B39)</f>
        <v>116.87772349768413</v>
      </c>
      <c r="C40" s="1">
        <f t="shared" ref="C40:E40" si="12">AVERAGE(C36:C39)</f>
        <v>79.048958672924499</v>
      </c>
      <c r="D40" s="1">
        <f t="shared" si="12"/>
        <v>66.719758019154185</v>
      </c>
      <c r="E40" s="1">
        <f t="shared" si="12"/>
        <v>83.816630265762811</v>
      </c>
      <c r="F40" s="2"/>
      <c r="G40" s="2"/>
      <c r="H40" s="2"/>
      <c r="I40" s="2"/>
      <c r="J40" s="2"/>
      <c r="K40" s="2"/>
      <c r="L40" s="2"/>
      <c r="M40" s="1"/>
    </row>
    <row r="41" spans="1:13" x14ac:dyDescent="0.2">
      <c r="A41" s="2" t="s">
        <v>14</v>
      </c>
      <c r="B41" s="1">
        <f>STDEV(B36:B39)</f>
        <v>31.673354396759841</v>
      </c>
      <c r="C41" s="1">
        <f t="shared" ref="C41:E41" si="13">STDEV(C36:C39)</f>
        <v>17.605505765958917</v>
      </c>
      <c r="D41" s="1">
        <f t="shared" si="13"/>
        <v>10.195840327776651</v>
      </c>
      <c r="E41" s="1">
        <f t="shared" si="13"/>
        <v>10.868247628391471</v>
      </c>
      <c r="F41" s="2"/>
      <c r="G41" s="2"/>
      <c r="H41" s="2"/>
      <c r="I41" s="2"/>
      <c r="J41" s="2"/>
      <c r="K41" s="2"/>
      <c r="L41" s="2"/>
      <c r="M41" s="1"/>
    </row>
    <row r="42" spans="1:13" x14ac:dyDescent="0.2">
      <c r="A42" s="2"/>
      <c r="B42" s="1"/>
      <c r="C42" s="1"/>
      <c r="D42" s="1"/>
      <c r="E42" s="1"/>
      <c r="F42" s="2"/>
      <c r="G42" s="2"/>
      <c r="H42" s="2"/>
      <c r="I42" s="2"/>
      <c r="J42" s="2"/>
      <c r="K42" s="2"/>
      <c r="L42" s="2"/>
      <c r="M42" s="1"/>
    </row>
    <row r="43" spans="1:13" x14ac:dyDescent="0.2">
      <c r="A43" s="2" t="s">
        <v>15</v>
      </c>
      <c r="B43" s="1">
        <f>B36*100/22201</f>
        <v>0.67621643887303673</v>
      </c>
      <c r="C43" s="1">
        <f t="shared" ref="C43:E43" si="14">C36*100/22201</f>
        <v>0.44651658727527416</v>
      </c>
      <c r="D43" s="1">
        <f t="shared" si="14"/>
        <v>0.28032554671801124</v>
      </c>
      <c r="E43" s="1">
        <f t="shared" si="14"/>
        <v>0.41382865960733506</v>
      </c>
      <c r="F43" s="2"/>
      <c r="G43" s="2"/>
      <c r="H43" s="2"/>
      <c r="I43" s="2"/>
      <c r="J43" s="2"/>
      <c r="K43" s="2"/>
      <c r="L43" s="2"/>
      <c r="M43" s="1"/>
    </row>
    <row r="44" spans="1:13" x14ac:dyDescent="0.2">
      <c r="A44" s="2"/>
      <c r="B44" s="1">
        <f t="shared" ref="B44:E46" si="15">B37*100/22201</f>
        <v>0.51099917739877343</v>
      </c>
      <c r="C44" s="1">
        <f t="shared" si="15"/>
        <v>0.25334964121505271</v>
      </c>
      <c r="D44" s="1">
        <f t="shared" si="15"/>
        <v>0.25271435357129696</v>
      </c>
      <c r="E44" s="1">
        <f t="shared" si="15"/>
        <v>0.42555255653764723</v>
      </c>
      <c r="F44" s="2"/>
      <c r="G44" s="2"/>
      <c r="H44" s="2"/>
      <c r="I44" s="2"/>
      <c r="J44" s="2"/>
      <c r="K44" s="2"/>
      <c r="L44" s="2"/>
      <c r="M44" s="1"/>
    </row>
    <row r="45" spans="1:13" x14ac:dyDescent="0.2">
      <c r="A45" s="2"/>
      <c r="B45" s="1">
        <f t="shared" si="15"/>
        <v>0.39214193741069231</v>
      </c>
      <c r="C45" s="1">
        <f t="shared" si="15"/>
        <v>0.36760999611772099</v>
      </c>
      <c r="D45" s="1">
        <f t="shared" si="15"/>
        <v>0.36022763808402536</v>
      </c>
      <c r="E45" s="1">
        <f t="shared" si="15"/>
        <v>0.33288358747214858</v>
      </c>
      <c r="F45" s="2"/>
      <c r="G45" s="2"/>
      <c r="H45" s="2"/>
      <c r="I45" s="2"/>
      <c r="J45" s="2"/>
      <c r="K45" s="2"/>
      <c r="L45" s="2"/>
      <c r="M45" s="1"/>
    </row>
    <row r="46" spans="1:13" x14ac:dyDescent="0.2">
      <c r="A46" s="2"/>
      <c r="B46" s="1"/>
      <c r="C46" s="1">
        <f t="shared" si="15"/>
        <v>0.35676518204794949</v>
      </c>
      <c r="D46" s="1">
        <f t="shared" si="15"/>
        <v>0.30883611496037539</v>
      </c>
      <c r="E46" s="1">
        <f t="shared" si="15"/>
        <v>0.337876726327697</v>
      </c>
      <c r="F46" s="2"/>
      <c r="G46" s="2"/>
      <c r="H46" s="2"/>
      <c r="I46" s="2"/>
      <c r="J46" s="2"/>
      <c r="K46" s="2"/>
      <c r="L46" s="2"/>
      <c r="M46" s="1"/>
    </row>
    <row r="47" spans="1:13" x14ac:dyDescent="0.2">
      <c r="A47" s="2" t="s">
        <v>1</v>
      </c>
      <c r="B47" s="4">
        <f>AVERAGE(B43:B46)</f>
        <v>0.52645251789416747</v>
      </c>
      <c r="C47" s="4">
        <f t="shared" ref="C47:E47" si="16">AVERAGE(C43:C46)</f>
        <v>0.3560603516639993</v>
      </c>
      <c r="D47" s="4">
        <f t="shared" si="16"/>
        <v>0.30052591333342726</v>
      </c>
      <c r="E47" s="4">
        <f t="shared" si="16"/>
        <v>0.37753538248620694</v>
      </c>
      <c r="F47" s="2"/>
      <c r="G47" s="2"/>
      <c r="H47" s="2"/>
      <c r="I47" s="2"/>
      <c r="J47" s="2"/>
      <c r="K47" s="2"/>
      <c r="L47" s="2"/>
      <c r="M47" s="1"/>
    </row>
    <row r="48" spans="1:13" x14ac:dyDescent="0.2">
      <c r="A48" s="2" t="s">
        <v>14</v>
      </c>
      <c r="B48" s="1">
        <f>STDEV(B43:B46)</f>
        <v>0.14266634114120913</v>
      </c>
      <c r="C48" s="1">
        <f t="shared" ref="C48:E48" si="17">STDEV(C43:C46)</f>
        <v>7.9300507931890474E-2</v>
      </c>
      <c r="D48" s="1">
        <f t="shared" si="17"/>
        <v>4.5925139983679156E-2</v>
      </c>
      <c r="E48" s="1">
        <f t="shared" si="17"/>
        <v>4.8953865269094086E-2</v>
      </c>
      <c r="F48" s="2"/>
      <c r="G48" s="2"/>
      <c r="H48" s="2"/>
      <c r="I48" s="2"/>
      <c r="J48" s="2"/>
      <c r="K48" s="2"/>
      <c r="L48" s="2"/>
      <c r="M48" s="1"/>
    </row>
    <row r="49" spans="1:13" x14ac:dyDescent="0.2">
      <c r="A49" s="2"/>
      <c r="B49" s="1"/>
      <c r="C49" s="1"/>
      <c r="D49" s="1"/>
      <c r="E49" s="1"/>
      <c r="F49" s="3"/>
      <c r="G49" s="2"/>
      <c r="H49" s="2"/>
      <c r="I49" s="3"/>
      <c r="J49" s="3"/>
      <c r="K49" s="3"/>
      <c r="L49" s="3"/>
      <c r="M49" s="1"/>
    </row>
    <row r="50" spans="1:13" x14ac:dyDescent="0.2">
      <c r="A50" s="2"/>
      <c r="B50" s="2"/>
      <c r="C50" s="2"/>
      <c r="D50" s="2"/>
      <c r="E50" s="2"/>
      <c r="F50" s="2"/>
      <c r="G50" s="2"/>
      <c r="H50" s="2"/>
      <c r="I50" s="3" t="s">
        <v>2</v>
      </c>
      <c r="J50" s="3" t="s">
        <v>3</v>
      </c>
      <c r="K50" s="3" t="s">
        <v>4</v>
      </c>
      <c r="L50" s="3" t="s">
        <v>5</v>
      </c>
      <c r="M50" s="1"/>
    </row>
    <row r="51" spans="1:13" x14ac:dyDescent="0.2">
      <c r="A51" s="3" t="s">
        <v>30</v>
      </c>
      <c r="B51" s="2">
        <v>3367.6223021582732</v>
      </c>
      <c r="C51" s="2">
        <v>206.87</v>
      </c>
      <c r="D51" s="2">
        <v>150.48226950354612</v>
      </c>
      <c r="E51" s="2">
        <v>180.51773049645391</v>
      </c>
      <c r="F51" s="2"/>
      <c r="G51" s="2" t="s">
        <v>13</v>
      </c>
      <c r="H51" s="2" t="s">
        <v>0</v>
      </c>
      <c r="I51" s="2">
        <v>29138</v>
      </c>
      <c r="J51" s="2">
        <v>193.24542124542123</v>
      </c>
      <c r="K51" s="2">
        <v>143.05813953488374</v>
      </c>
      <c r="L51" s="2">
        <v>185.54444444444445</v>
      </c>
      <c r="M51" s="1"/>
    </row>
    <row r="52" spans="1:13" x14ac:dyDescent="0.2">
      <c r="A52" s="2"/>
      <c r="B52" s="2">
        <v>2459.8789808917199</v>
      </c>
      <c r="C52" s="2">
        <v>217.32758620689657</v>
      </c>
      <c r="D52" s="2">
        <v>116.70948012232415</v>
      </c>
      <c r="E52" s="2">
        <v>169.61034482758623</v>
      </c>
      <c r="F52" s="2"/>
      <c r="G52" s="2" t="s">
        <v>32</v>
      </c>
      <c r="H52" s="2"/>
      <c r="I52" s="2">
        <v>23986.459558823524</v>
      </c>
      <c r="J52" s="2">
        <v>194.65546218487395</v>
      </c>
      <c r="K52" s="2">
        <v>133.17829457364343</v>
      </c>
      <c r="L52" s="2">
        <v>174.1602787456446</v>
      </c>
      <c r="M52" s="1"/>
    </row>
    <row r="53" spans="1:13" x14ac:dyDescent="0.2">
      <c r="A53" s="2"/>
      <c r="B53" s="2">
        <v>3181.4605678233438</v>
      </c>
      <c r="C53" s="2">
        <v>215.35836177474403</v>
      </c>
      <c r="D53" s="2">
        <v>146.04270462633451</v>
      </c>
      <c r="E53" s="2">
        <v>150.67777777777778</v>
      </c>
      <c r="F53" s="2"/>
      <c r="G53" s="2"/>
      <c r="H53" s="2"/>
      <c r="I53" s="2">
        <v>21742.399176954732</v>
      </c>
      <c r="J53" s="2">
        <v>194.04280155642022</v>
      </c>
      <c r="K53" s="2">
        <v>102.809375</v>
      </c>
      <c r="L53" s="2">
        <v>201.23897058823528</v>
      </c>
      <c r="M53" s="1"/>
    </row>
    <row r="54" spans="1:13" x14ac:dyDescent="0.2">
      <c r="A54" s="2"/>
      <c r="B54" s="2">
        <v>2190.743670886076</v>
      </c>
      <c r="C54" s="2">
        <v>187.66060606060606</v>
      </c>
      <c r="D54" s="2">
        <v>137.33802816901408</v>
      </c>
      <c r="E54" s="2">
        <v>182.28819444444446</v>
      </c>
      <c r="F54" s="2"/>
      <c r="G54" s="2"/>
      <c r="H54" s="2"/>
      <c r="I54" s="2">
        <v>21870.233333333337</v>
      </c>
      <c r="J54" s="2">
        <v>179.98455598455598</v>
      </c>
      <c r="K54" s="2">
        <v>141.84306569343065</v>
      </c>
      <c r="L54" s="2">
        <v>176.53191489361703</v>
      </c>
      <c r="M54" s="1"/>
    </row>
    <row r="55" spans="1:13" x14ac:dyDescent="0.2">
      <c r="A55" s="2" t="s">
        <v>1</v>
      </c>
      <c r="B55" s="2">
        <f>AVERAGE(B51:B54)</f>
        <v>2799.9263804398533</v>
      </c>
      <c r="C55" s="2">
        <f t="shared" ref="C55:E55" si="18">AVERAGE(C51:C54)</f>
        <v>206.80413851056167</v>
      </c>
      <c r="D55" s="2">
        <f t="shared" si="18"/>
        <v>137.64312060530472</v>
      </c>
      <c r="E55" s="2">
        <f t="shared" si="18"/>
        <v>170.77351188656559</v>
      </c>
      <c r="F55" s="2"/>
      <c r="G55" s="2"/>
      <c r="H55" s="2" t="s">
        <v>1</v>
      </c>
      <c r="I55" s="2">
        <f>AVERAGE(I51:I54)</f>
        <v>24184.273017277897</v>
      </c>
      <c r="J55" s="2">
        <f t="shared" ref="J55:L55" si="19">AVERAGE(J51:J54)</f>
        <v>190.48206024281785</v>
      </c>
      <c r="K55" s="2">
        <f t="shared" si="19"/>
        <v>130.22221870048946</v>
      </c>
      <c r="L55" s="2">
        <f t="shared" si="19"/>
        <v>184.36890216798534</v>
      </c>
      <c r="M55" s="1"/>
    </row>
    <row r="56" spans="1:13" x14ac:dyDescent="0.2">
      <c r="A56" s="2" t="s">
        <v>14</v>
      </c>
      <c r="B56" s="2">
        <f>STDEV(B51:B54)</f>
        <v>564.08711006866031</v>
      </c>
      <c r="C56" s="2">
        <f t="shared" ref="C56:E56" si="20">STDEV(C51:C54)</f>
        <v>13.544948129213704</v>
      </c>
      <c r="D56" s="2">
        <f t="shared" si="20"/>
        <v>14.985628019571697</v>
      </c>
      <c r="E56" s="2">
        <f t="shared" si="20"/>
        <v>14.522731580803548</v>
      </c>
      <c r="F56" s="2"/>
      <c r="G56" s="2"/>
      <c r="H56" s="2" t="s">
        <v>14</v>
      </c>
      <c r="I56" s="2">
        <f>STDEV(I51:I54)</f>
        <v>3459.0976036446332</v>
      </c>
      <c r="J56" s="2">
        <f t="shared" ref="J56:L56" si="21">STDEV(J51:J54)</f>
        <v>7.0221060980137944</v>
      </c>
      <c r="K56" s="2">
        <f t="shared" si="21"/>
        <v>18.797227923424266</v>
      </c>
      <c r="L56" s="2">
        <f t="shared" si="21"/>
        <v>12.269412779556479</v>
      </c>
      <c r="M56" s="1"/>
    </row>
    <row r="57" spans="1:13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1"/>
      <c r="L57" s="1"/>
      <c r="M57" s="1"/>
    </row>
    <row r="58" spans="1:13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1"/>
      <c r="L58" s="1"/>
      <c r="M58" s="1"/>
    </row>
    <row r="59" spans="1:13" x14ac:dyDescent="0.2">
      <c r="A59" s="2" t="s">
        <v>15</v>
      </c>
      <c r="B59" s="2">
        <f t="shared" ref="B59:E62" si="22">B51*100/24184</f>
        <v>13.925001249413963</v>
      </c>
      <c r="C59" s="2">
        <f t="shared" si="22"/>
        <v>0.85540026463777707</v>
      </c>
      <c r="D59" s="2">
        <f t="shared" si="22"/>
        <v>0.62223895758991943</v>
      </c>
      <c r="E59" s="2">
        <f t="shared" si="22"/>
        <v>0.74643454555265432</v>
      </c>
      <c r="F59" s="2"/>
      <c r="G59" s="2"/>
      <c r="H59" s="2" t="s">
        <v>15</v>
      </c>
      <c r="I59" s="2">
        <f>I51*100/24184</f>
        <v>120.48461792920939</v>
      </c>
      <c r="J59" s="2">
        <f t="shared" ref="J59:L59" si="23">J51*100/24184</f>
        <v>0.79906310471973718</v>
      </c>
      <c r="K59" s="2">
        <f t="shared" si="23"/>
        <v>0.5915404380370648</v>
      </c>
      <c r="L59" s="2">
        <f t="shared" si="23"/>
        <v>0.76721983313117947</v>
      </c>
      <c r="M59" s="1"/>
    </row>
    <row r="60" spans="1:13" x14ac:dyDescent="0.2">
      <c r="A60" s="2"/>
      <c r="B60" s="2">
        <f t="shared" si="22"/>
        <v>10.171514145268441</v>
      </c>
      <c r="C60" s="2">
        <f t="shared" si="22"/>
        <v>0.89864202037254615</v>
      </c>
      <c r="D60" s="2">
        <f t="shared" si="22"/>
        <v>0.48258964655277931</v>
      </c>
      <c r="E60" s="2">
        <f t="shared" si="22"/>
        <v>0.70133288466583787</v>
      </c>
      <c r="F60" s="2"/>
      <c r="G60" s="2"/>
      <c r="H60" s="2"/>
      <c r="I60" s="2">
        <f t="shared" ref="I60:L62" si="24">I52*100/24184</f>
        <v>99.183177137047323</v>
      </c>
      <c r="J60" s="2">
        <f t="shared" si="24"/>
        <v>0.80489357502842351</v>
      </c>
      <c r="K60" s="2">
        <f t="shared" si="24"/>
        <v>0.55068762228598844</v>
      </c>
      <c r="L60" s="2">
        <f t="shared" si="24"/>
        <v>0.72014670338093201</v>
      </c>
      <c r="M60" s="1"/>
    </row>
    <row r="61" spans="1:13" x14ac:dyDescent="0.2">
      <c r="A61" s="2"/>
      <c r="B61" s="2">
        <f t="shared" si="22"/>
        <v>13.155228944026398</v>
      </c>
      <c r="C61" s="2">
        <f t="shared" si="22"/>
        <v>0.89049934574406242</v>
      </c>
      <c r="D61" s="2">
        <f t="shared" si="22"/>
        <v>0.6038815110252006</v>
      </c>
      <c r="E61" s="2">
        <f t="shared" si="22"/>
        <v>0.62304737751313999</v>
      </c>
      <c r="F61" s="2"/>
      <c r="G61" s="2"/>
      <c r="H61" s="2"/>
      <c r="I61" s="2">
        <f t="shared" si="24"/>
        <v>89.904065402558444</v>
      </c>
      <c r="J61" s="2">
        <f t="shared" si="24"/>
        <v>0.80236024460974276</v>
      </c>
      <c r="K61" s="2">
        <f t="shared" si="24"/>
        <v>0.42511319467416475</v>
      </c>
      <c r="L61" s="2">
        <f t="shared" si="24"/>
        <v>0.83211615360666258</v>
      </c>
      <c r="M61" s="1"/>
    </row>
    <row r="62" spans="1:13" x14ac:dyDescent="0.2">
      <c r="A62" s="2"/>
      <c r="B62" s="2">
        <f t="shared" si="22"/>
        <v>9.0586489864624387</v>
      </c>
      <c r="C62" s="2">
        <f t="shared" si="22"/>
        <v>0.7759700879118675</v>
      </c>
      <c r="D62" s="2">
        <f t="shared" si="22"/>
        <v>0.56788797621987297</v>
      </c>
      <c r="E62" s="2">
        <f t="shared" si="22"/>
        <v>0.753755352482817</v>
      </c>
      <c r="F62" s="2"/>
      <c r="G62" s="2"/>
      <c r="H62" s="2"/>
      <c r="I62" s="2">
        <f t="shared" si="24"/>
        <v>90.432655199029682</v>
      </c>
      <c r="J62" s="2">
        <f t="shared" si="24"/>
        <v>0.74422988746508434</v>
      </c>
      <c r="K62" s="2">
        <f t="shared" si="24"/>
        <v>0.58651614990667655</v>
      </c>
      <c r="L62" s="2">
        <f t="shared" si="24"/>
        <v>0.72995333647708005</v>
      </c>
      <c r="M62" s="1"/>
    </row>
    <row r="63" spans="1:13" x14ac:dyDescent="0.2">
      <c r="A63" s="2" t="s">
        <v>1</v>
      </c>
      <c r="B63" s="3">
        <f>AVERAGE(B59:B62)</f>
        <v>11.57759833129281</v>
      </c>
      <c r="C63" s="3">
        <f t="shared" ref="C63:E63" si="25">AVERAGE(C59:C62)</f>
        <v>0.85512792966656337</v>
      </c>
      <c r="D63" s="3">
        <f t="shared" si="25"/>
        <v>0.56914952284694298</v>
      </c>
      <c r="E63" s="3">
        <f t="shared" si="25"/>
        <v>0.70614254005361232</v>
      </c>
      <c r="F63" s="2"/>
      <c r="G63" s="2"/>
      <c r="H63" s="2" t="s">
        <v>1</v>
      </c>
      <c r="I63" s="3">
        <f>AVERAGE(I59:I62)</f>
        <v>100.00112891696121</v>
      </c>
      <c r="J63" s="3">
        <f t="shared" ref="J63:L63" si="26">AVERAGE(J59:J62)</f>
        <v>0.78763670295574695</v>
      </c>
      <c r="K63" s="3">
        <f t="shared" si="26"/>
        <v>0.53846435122597358</v>
      </c>
      <c r="L63" s="3">
        <f t="shared" si="26"/>
        <v>0.7623590066489635</v>
      </c>
      <c r="M63" s="1"/>
    </row>
    <row r="64" spans="1:13" x14ac:dyDescent="0.2">
      <c r="A64" s="2" t="s">
        <v>14</v>
      </c>
      <c r="B64" s="2">
        <f>STDEV(B59:B62)</f>
        <v>2.3324806072968056</v>
      </c>
      <c r="C64" s="2">
        <f t="shared" ref="C64:D64" si="27">STDEV(C59:C62)</f>
        <v>5.600789004802232E-2</v>
      </c>
      <c r="D64" s="2">
        <f t="shared" si="27"/>
        <v>6.1965051354497598E-2</v>
      </c>
      <c r="E64" s="2">
        <f>STDEV(E59:E62)</f>
        <v>6.0050990658301169E-2</v>
      </c>
      <c r="F64" s="2"/>
      <c r="G64" s="2"/>
      <c r="H64" s="2" t="s">
        <v>14</v>
      </c>
      <c r="I64" s="2">
        <f>STDEV(I59:I62)</f>
        <v>14.303248443783536</v>
      </c>
      <c r="J64" s="2">
        <f t="shared" ref="J64:L64" si="28">STDEV(J59:J62)</f>
        <v>2.9036164811502573E-2</v>
      </c>
      <c r="K64" s="2">
        <f t="shared" si="28"/>
        <v>7.7725884565930006E-2</v>
      </c>
      <c r="L64" s="2">
        <f t="shared" si="28"/>
        <v>5.0733595681262324E-2</v>
      </c>
      <c r="M64" s="1"/>
    </row>
    <row r="65" spans="1:13" x14ac:dyDescent="0.2">
      <c r="A65" s="2"/>
      <c r="B65" s="2"/>
      <c r="C65" s="2"/>
      <c r="D65" s="2"/>
      <c r="E65" s="2"/>
      <c r="F65" s="3"/>
      <c r="G65" s="2"/>
      <c r="H65" s="2"/>
      <c r="I65" s="2"/>
      <c r="J65" s="2"/>
      <c r="K65" s="1"/>
      <c r="L65" s="1"/>
      <c r="M65" s="1"/>
    </row>
    <row r="66" spans="1:13" x14ac:dyDescent="0.2">
      <c r="A66" s="2"/>
      <c r="B66" s="1"/>
      <c r="C66" s="1"/>
      <c r="D66" s="1"/>
      <c r="E66" s="1"/>
      <c r="F66" s="2"/>
      <c r="G66" s="1"/>
      <c r="H66" s="1"/>
      <c r="I66" s="1"/>
      <c r="J66" s="1"/>
      <c r="K66" s="1"/>
      <c r="L66" s="1"/>
      <c r="M66" s="1"/>
    </row>
    <row r="67" spans="1:13" x14ac:dyDescent="0.2">
      <c r="A67" s="3" t="s">
        <v>31</v>
      </c>
      <c r="B67" s="7">
        <v>965.4144</v>
      </c>
      <c r="C67" s="7">
        <v>167.26570000000001</v>
      </c>
      <c r="D67" s="7">
        <v>98.512460000000004</v>
      </c>
      <c r="E67" s="7">
        <v>172.9598</v>
      </c>
      <c r="F67" s="7"/>
      <c r="G67" s="2"/>
      <c r="H67" s="2"/>
      <c r="I67" s="2"/>
      <c r="J67" s="2"/>
      <c r="K67" s="2"/>
      <c r="L67" s="2"/>
      <c r="M67" s="1"/>
    </row>
    <row r="68" spans="1:13" x14ac:dyDescent="0.2">
      <c r="A68" s="7"/>
      <c r="B68" s="7">
        <v>603.125</v>
      </c>
      <c r="C68" s="7">
        <v>140.18360000000001</v>
      </c>
      <c r="D68" s="7">
        <v>103.2526</v>
      </c>
      <c r="E68" s="7">
        <v>124.8595</v>
      </c>
      <c r="F68" s="7"/>
      <c r="G68" s="2"/>
      <c r="H68" s="2"/>
      <c r="I68" s="2"/>
      <c r="J68" s="2"/>
      <c r="K68" s="2"/>
      <c r="L68" s="2"/>
      <c r="M68" s="1"/>
    </row>
    <row r="69" spans="1:13" x14ac:dyDescent="0.2">
      <c r="A69" s="7"/>
      <c r="B69" s="7">
        <v>1027.394</v>
      </c>
      <c r="C69" s="7">
        <v>146.60140000000001</v>
      </c>
      <c r="D69" s="7">
        <v>113.21980000000001</v>
      </c>
      <c r="E69" s="7">
        <v>145.27359999999999</v>
      </c>
      <c r="F69" s="7"/>
      <c r="G69" s="2"/>
      <c r="H69" s="2"/>
      <c r="I69" s="2"/>
      <c r="J69" s="2"/>
      <c r="K69" s="2"/>
      <c r="L69" s="2"/>
      <c r="M69" s="1"/>
    </row>
    <row r="70" spans="1:13" x14ac:dyDescent="0.2">
      <c r="A70" s="7"/>
      <c r="B70" s="7">
        <v>769.40210000000002</v>
      </c>
      <c r="C70" s="7">
        <v>167.85810000000001</v>
      </c>
      <c r="D70" s="7">
        <v>111.2471</v>
      </c>
      <c r="E70" s="7">
        <v>142.6739</v>
      </c>
      <c r="F70" s="7"/>
      <c r="G70" s="2"/>
      <c r="H70" s="2"/>
      <c r="I70" s="2"/>
      <c r="J70" s="2"/>
      <c r="K70" s="2"/>
      <c r="L70" s="2"/>
      <c r="M70" s="1"/>
    </row>
    <row r="71" spans="1:13" x14ac:dyDescent="0.2">
      <c r="A71" s="7" t="s">
        <v>1</v>
      </c>
      <c r="B71" s="7">
        <v>841.33389999999997</v>
      </c>
      <c r="C71" s="7">
        <v>155.47720000000001</v>
      </c>
      <c r="D71" s="7">
        <v>106.55800000000001</v>
      </c>
      <c r="E71" s="7">
        <v>146.4417</v>
      </c>
      <c r="F71" s="7"/>
      <c r="G71" s="2"/>
      <c r="H71" s="2"/>
      <c r="I71" s="2"/>
      <c r="J71" s="2"/>
      <c r="K71" s="2"/>
      <c r="L71" s="2"/>
      <c r="M71" s="1"/>
    </row>
    <row r="72" spans="1:13" x14ac:dyDescent="0.2">
      <c r="A72" s="7" t="s">
        <v>14</v>
      </c>
      <c r="B72" s="7">
        <v>193.15969999999999</v>
      </c>
      <c r="C72" s="7">
        <v>14.20013</v>
      </c>
      <c r="D72" s="7">
        <v>6.8804959999999999</v>
      </c>
      <c r="E72" s="7">
        <v>19.870950000000001</v>
      </c>
      <c r="F72" s="7"/>
      <c r="G72" s="2"/>
      <c r="H72" s="2"/>
      <c r="I72" s="2"/>
      <c r="J72" s="2"/>
      <c r="K72" s="2"/>
      <c r="L72" s="2"/>
      <c r="M72" s="1"/>
    </row>
    <row r="73" spans="1:13" x14ac:dyDescent="0.2">
      <c r="A73" s="7"/>
      <c r="B73" s="7"/>
      <c r="C73" s="7"/>
      <c r="D73" s="7"/>
      <c r="E73" s="7"/>
      <c r="F73" s="7"/>
      <c r="G73" s="2"/>
      <c r="H73" s="2"/>
      <c r="I73" s="2"/>
      <c r="J73" s="2"/>
      <c r="K73" s="2"/>
      <c r="L73" s="2"/>
      <c r="M73" s="1"/>
    </row>
    <row r="74" spans="1:13" x14ac:dyDescent="0.2">
      <c r="A74" s="7"/>
      <c r="B74" s="7"/>
      <c r="C74" s="7"/>
      <c r="D74" s="7"/>
      <c r="E74" s="7"/>
      <c r="F74" s="7"/>
      <c r="G74" s="2"/>
      <c r="H74" s="2"/>
      <c r="I74" s="2"/>
      <c r="J74" s="2"/>
      <c r="K74" s="2"/>
      <c r="L74" s="2"/>
      <c r="M74" s="1"/>
    </row>
    <row r="75" spans="1:13" x14ac:dyDescent="0.2">
      <c r="A75" s="7" t="s">
        <v>15</v>
      </c>
      <c r="B75" s="7">
        <v>3.9919549999999999</v>
      </c>
      <c r="C75" s="7">
        <v>0.69163799999999998</v>
      </c>
      <c r="D75" s="7">
        <v>0.40734599999999999</v>
      </c>
      <c r="E75" s="7">
        <v>0.71518300000000001</v>
      </c>
      <c r="F75" s="7"/>
      <c r="G75" s="2"/>
      <c r="H75" s="2"/>
      <c r="I75" s="2"/>
      <c r="J75" s="2"/>
      <c r="K75" s="2"/>
      <c r="L75" s="2"/>
      <c r="M75" s="1"/>
    </row>
    <row r="76" spans="1:13" x14ac:dyDescent="0.2">
      <c r="A76" s="7"/>
      <c r="B76" s="7">
        <v>2.4939010000000001</v>
      </c>
      <c r="C76" s="7">
        <v>0.579654</v>
      </c>
      <c r="D76" s="7">
        <v>0.42694599999999999</v>
      </c>
      <c r="E76" s="7">
        <v>0.51629000000000003</v>
      </c>
      <c r="F76" s="7"/>
      <c r="G76" s="2"/>
      <c r="H76" s="2"/>
      <c r="I76" s="2"/>
      <c r="J76" s="2"/>
      <c r="K76" s="2"/>
      <c r="L76" s="2"/>
      <c r="M76" s="1"/>
    </row>
    <row r="77" spans="1:13" x14ac:dyDescent="0.2">
      <c r="A77" s="7"/>
      <c r="B77" s="7">
        <v>4.2482389999999999</v>
      </c>
      <c r="C77" s="7">
        <v>0.60619199999999995</v>
      </c>
      <c r="D77" s="7">
        <v>0.46816000000000002</v>
      </c>
      <c r="E77" s="7">
        <v>0.60070100000000004</v>
      </c>
      <c r="F77" s="7"/>
      <c r="G77" s="2"/>
      <c r="H77" s="2"/>
      <c r="I77" s="2"/>
      <c r="J77" s="2"/>
      <c r="K77" s="2"/>
      <c r="L77" s="2"/>
      <c r="M77" s="1"/>
    </row>
    <row r="78" spans="1:13" x14ac:dyDescent="0.2">
      <c r="A78" s="7"/>
      <c r="B78" s="7">
        <v>3.181451</v>
      </c>
      <c r="C78" s="7">
        <v>0.69408800000000004</v>
      </c>
      <c r="D78" s="7">
        <v>0.460003</v>
      </c>
      <c r="E78" s="7">
        <v>0.58995200000000003</v>
      </c>
      <c r="F78" s="7"/>
      <c r="G78" s="2"/>
      <c r="H78" s="2"/>
      <c r="I78" s="2"/>
      <c r="J78" s="2"/>
      <c r="K78" s="2"/>
      <c r="L78" s="2"/>
      <c r="M78" s="1"/>
    </row>
    <row r="79" spans="1:13" x14ac:dyDescent="0.2">
      <c r="A79" s="7" t="s">
        <v>1</v>
      </c>
      <c r="B79" s="8">
        <v>3.4788860000000001</v>
      </c>
      <c r="C79" s="8">
        <v>0.64289300000000005</v>
      </c>
      <c r="D79" s="8">
        <v>0.44061400000000001</v>
      </c>
      <c r="E79" s="8">
        <v>0.60553100000000004</v>
      </c>
      <c r="F79" s="7"/>
      <c r="G79" s="2"/>
      <c r="H79" s="2"/>
      <c r="I79" s="3"/>
      <c r="J79" s="3"/>
      <c r="K79" s="3"/>
      <c r="L79" s="3"/>
      <c r="M79" s="1"/>
    </row>
    <row r="80" spans="1:13" x14ac:dyDescent="0.2">
      <c r="A80" s="7" t="s">
        <v>14</v>
      </c>
      <c r="B80" s="7">
        <v>0.798709</v>
      </c>
      <c r="C80" s="7">
        <v>5.8716999999999998E-2</v>
      </c>
      <c r="D80" s="7">
        <v>2.8451000000000001E-2</v>
      </c>
      <c r="E80" s="7">
        <v>8.2166000000000003E-2</v>
      </c>
      <c r="F80" s="7"/>
      <c r="G80" s="2"/>
      <c r="H80" s="2"/>
      <c r="I80" s="2"/>
      <c r="J80" s="2"/>
      <c r="K80" s="2"/>
      <c r="L80" s="2"/>
      <c r="M80" s="1"/>
    </row>
    <row r="81" spans="1:13" x14ac:dyDescent="0.2">
      <c r="A81" s="7"/>
      <c r="B81" s="7"/>
      <c r="C81" s="7"/>
      <c r="D81" s="7"/>
      <c r="E81" s="7"/>
      <c r="F81" s="8"/>
      <c r="G81" s="2"/>
      <c r="H81" s="2"/>
      <c r="I81" s="2"/>
      <c r="J81" s="2"/>
      <c r="K81" s="2"/>
      <c r="L81" s="2"/>
      <c r="M81" s="1"/>
    </row>
    <row r="82" spans="1:13" x14ac:dyDescent="0.2">
      <c r="A82" s="1"/>
      <c r="B82" s="2"/>
      <c r="C82" s="1"/>
      <c r="D82" s="1"/>
      <c r="E82" s="1"/>
      <c r="F82" s="2"/>
      <c r="G82" s="1"/>
      <c r="H82" s="2"/>
      <c r="I82" s="2"/>
      <c r="J82" s="2"/>
      <c r="K82" s="2"/>
      <c r="L82" s="2"/>
      <c r="M82" s="1"/>
    </row>
    <row r="83" spans="1:13" x14ac:dyDescent="0.2">
      <c r="A83" s="1"/>
      <c r="B83" s="2"/>
      <c r="C83" s="1"/>
      <c r="D83" s="1"/>
      <c r="E83" s="1"/>
      <c r="F83" s="2"/>
      <c r="G83" s="1"/>
      <c r="H83" s="2"/>
      <c r="I83" s="2"/>
      <c r="J83" s="2"/>
      <c r="K83" s="2"/>
      <c r="L83" s="2"/>
      <c r="M83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D9860-7770-6541-B8A8-D2F13248ED97}">
  <dimension ref="A1:K78"/>
  <sheetViews>
    <sheetView topLeftCell="A17" workbookViewId="0">
      <selection activeCell="P23" sqref="P23"/>
    </sheetView>
  </sheetViews>
  <sheetFormatPr baseColWidth="10" defaultRowHeight="16" x14ac:dyDescent="0.2"/>
  <cols>
    <col min="1" max="1" width="19" style="1" customWidth="1"/>
    <col min="2" max="7" width="10.83203125" style="1"/>
    <col min="8" max="8" width="22.33203125" style="2" customWidth="1"/>
    <col min="9" max="9" width="10.83203125" style="1"/>
    <col min="10" max="10" width="10.83203125" style="2"/>
    <col min="11" max="11" width="22.1640625" style="2" customWidth="1"/>
    <col min="12" max="16384" width="10.83203125" style="1"/>
  </cols>
  <sheetData>
    <row r="1" spans="1:11" x14ac:dyDescent="0.2">
      <c r="A1" s="1" t="s">
        <v>60</v>
      </c>
    </row>
    <row r="2" spans="1:11" x14ac:dyDescent="0.2">
      <c r="K2" s="2" t="s">
        <v>58</v>
      </c>
    </row>
    <row r="3" spans="1:11" x14ac:dyDescent="0.2">
      <c r="C3" s="3" t="s">
        <v>2</v>
      </c>
      <c r="D3" s="3" t="s">
        <v>3</v>
      </c>
      <c r="E3" s="3" t="s">
        <v>4</v>
      </c>
      <c r="F3" s="3" t="s">
        <v>5</v>
      </c>
      <c r="J3" s="3" t="s">
        <v>2</v>
      </c>
    </row>
    <row r="4" spans="1:11" x14ac:dyDescent="0.2">
      <c r="A4" s="1" t="s">
        <v>48</v>
      </c>
      <c r="B4" s="4" t="s">
        <v>21</v>
      </c>
      <c r="C4" s="1">
        <v>4845.4979999999996</v>
      </c>
      <c r="D4" s="1">
        <v>95.907894999999996</v>
      </c>
      <c r="E4" s="1">
        <v>57.4</v>
      </c>
      <c r="F4" s="1">
        <v>77.523984999999996</v>
      </c>
      <c r="H4" s="2" t="s">
        <v>13</v>
      </c>
      <c r="J4" s="2">
        <v>17160.619528619529</v>
      </c>
    </row>
    <row r="5" spans="1:11" x14ac:dyDescent="0.2">
      <c r="C5" s="1">
        <v>3743.9580999999998</v>
      </c>
      <c r="D5" s="1">
        <v>79.517240999999999</v>
      </c>
      <c r="E5" s="1">
        <v>32.868805000000002</v>
      </c>
      <c r="F5" s="1">
        <v>68.576791999999998</v>
      </c>
      <c r="H5" s="2" t="s">
        <v>55</v>
      </c>
      <c r="J5" s="2">
        <v>16813.214285714283</v>
      </c>
    </row>
    <row r="6" spans="1:11" x14ac:dyDescent="0.2">
      <c r="C6" s="1">
        <v>4512.7982000000002</v>
      </c>
      <c r="D6" s="1">
        <v>68.668750000000003</v>
      </c>
      <c r="E6" s="1">
        <v>53.902723999999999</v>
      </c>
      <c r="F6" s="1">
        <v>68.704179999999994</v>
      </c>
      <c r="J6" s="2">
        <v>19072.798534798534</v>
      </c>
    </row>
    <row r="7" spans="1:11" x14ac:dyDescent="0.2">
      <c r="C7" s="1">
        <v>3689.8625000000002</v>
      </c>
      <c r="D7" s="1">
        <v>81.252668999999997</v>
      </c>
      <c r="E7" s="1">
        <v>7.5047021999999997</v>
      </c>
      <c r="F7" s="1">
        <v>68.990476000000001</v>
      </c>
      <c r="J7" s="2">
        <v>14599.395833333334</v>
      </c>
    </row>
    <row r="8" spans="1:11" x14ac:dyDescent="0.2">
      <c r="B8" s="1" t="s">
        <v>1</v>
      </c>
      <c r="C8" s="1">
        <v>4198.0291999999999</v>
      </c>
      <c r="D8" s="1">
        <v>81.336638749999992</v>
      </c>
      <c r="E8" s="1">
        <v>37.919057799999997</v>
      </c>
      <c r="F8" s="1">
        <v>70.948858250000001</v>
      </c>
      <c r="J8" s="2">
        <v>12270.802359882004</v>
      </c>
    </row>
    <row r="9" spans="1:11" x14ac:dyDescent="0.2">
      <c r="B9" s="1" t="s">
        <v>14</v>
      </c>
      <c r="C9" s="1">
        <v>572.33711778360771</v>
      </c>
      <c r="D9" s="1">
        <v>11.196936681925761</v>
      </c>
      <c r="E9" s="1">
        <v>22.989292972308675</v>
      </c>
      <c r="F9" s="1">
        <v>4.3868299699628484</v>
      </c>
      <c r="J9" s="2">
        <v>15633.198653198653</v>
      </c>
    </row>
    <row r="10" spans="1:11" x14ac:dyDescent="0.2">
      <c r="J10" s="2">
        <v>16979.6875</v>
      </c>
    </row>
    <row r="11" spans="1:11" x14ac:dyDescent="0.2">
      <c r="J11" s="2">
        <v>17350.883999999998</v>
      </c>
    </row>
    <row r="12" spans="1:11" x14ac:dyDescent="0.2">
      <c r="B12" s="1" t="s">
        <v>15</v>
      </c>
      <c r="C12" s="1">
        <v>29.845999384046809</v>
      </c>
      <c r="D12" s="1">
        <v>0.5907477363720357</v>
      </c>
      <c r="E12" s="1">
        <v>0.35355712965814601</v>
      </c>
      <c r="F12" s="1">
        <v>0.47751145672928852</v>
      </c>
      <c r="I12" s="1" t="s">
        <v>1</v>
      </c>
      <c r="J12" s="2">
        <v>16235.075086943289</v>
      </c>
    </row>
    <row r="13" spans="1:11" x14ac:dyDescent="0.2">
      <c r="C13" s="1">
        <v>23.061029257776408</v>
      </c>
      <c r="D13" s="1">
        <v>0.48978898059747455</v>
      </c>
      <c r="E13" s="1">
        <v>0.20245645210963967</v>
      </c>
      <c r="F13" s="1">
        <v>0.42240093624884506</v>
      </c>
      <c r="I13" s="1" t="s">
        <v>14</v>
      </c>
      <c r="J13" s="2">
        <v>2063.1525497931452</v>
      </c>
    </row>
    <row r="14" spans="1:11" x14ac:dyDescent="0.2">
      <c r="C14" s="1">
        <v>27.79672436094857</v>
      </c>
      <c r="D14" s="1">
        <v>0.42296735448105943</v>
      </c>
      <c r="E14" s="1">
        <v>0.33201554665845395</v>
      </c>
      <c r="F14" s="1">
        <v>0.42318558669541112</v>
      </c>
    </row>
    <row r="15" spans="1:11" x14ac:dyDescent="0.2">
      <c r="C15" s="1">
        <v>22.727825685247922</v>
      </c>
      <c r="D15" s="1">
        <v>0.50047840468124416</v>
      </c>
      <c r="E15" s="1">
        <v>4.6225452417616254E-2</v>
      </c>
      <c r="F15" s="1">
        <v>0.42494903603326145</v>
      </c>
    </row>
    <row r="16" spans="1:11" x14ac:dyDescent="0.2">
      <c r="B16" s="1" t="s">
        <v>1</v>
      </c>
      <c r="C16" s="4">
        <v>25.857894672004928</v>
      </c>
      <c r="D16" s="4">
        <v>0.50099561903295353</v>
      </c>
      <c r="E16" s="4">
        <v>0.23356364521096395</v>
      </c>
      <c r="F16" s="4">
        <v>0.43701175392670155</v>
      </c>
      <c r="I16" s="1" t="s">
        <v>15</v>
      </c>
      <c r="J16" s="2">
        <v>105.70138299118896</v>
      </c>
    </row>
    <row r="17" spans="1:11" x14ac:dyDescent="0.2">
      <c r="B17" s="1" t="s">
        <v>14</v>
      </c>
      <c r="C17" s="1">
        <v>3.5253287205642421</v>
      </c>
      <c r="D17" s="1">
        <v>6.8967888401143568E-2</v>
      </c>
      <c r="E17" s="1">
        <v>0.1416032828599241</v>
      </c>
      <c r="F17" s="1">
        <v>2.7020819032724647E-2</v>
      </c>
      <c r="J17" s="2">
        <v>103.56152932377137</v>
      </c>
    </row>
    <row r="18" spans="1:11" x14ac:dyDescent="0.2">
      <c r="J18" s="2">
        <v>117.47951053155857</v>
      </c>
    </row>
    <row r="19" spans="1:11" x14ac:dyDescent="0.2">
      <c r="J19" s="2">
        <v>89.925443999589376</v>
      </c>
    </row>
    <row r="20" spans="1:11" x14ac:dyDescent="0.2">
      <c r="J20" s="2">
        <v>75.582398274604273</v>
      </c>
    </row>
    <row r="21" spans="1:11" x14ac:dyDescent="0.2">
      <c r="J21" s="2">
        <v>96.293185421611653</v>
      </c>
    </row>
    <row r="22" spans="1:11" x14ac:dyDescent="0.2">
      <c r="J22" s="2">
        <v>104.58692639359408</v>
      </c>
    </row>
    <row r="23" spans="1:11" x14ac:dyDescent="0.2">
      <c r="J23" s="2">
        <v>106.87332306744686</v>
      </c>
    </row>
    <row r="24" spans="1:11" x14ac:dyDescent="0.2">
      <c r="I24" s="1" t="s">
        <v>1</v>
      </c>
      <c r="J24" s="3">
        <v>100.00046250042065</v>
      </c>
    </row>
    <row r="25" spans="1:11" x14ac:dyDescent="0.2">
      <c r="I25" s="1" t="s">
        <v>14</v>
      </c>
      <c r="J25" s="2">
        <v>12.708053894629515</v>
      </c>
    </row>
    <row r="30" spans="1:11" x14ac:dyDescent="0.2">
      <c r="A30" s="1" t="s">
        <v>52</v>
      </c>
      <c r="B30" s="4" t="s">
        <v>21</v>
      </c>
      <c r="C30" s="1">
        <v>131.66206896551725</v>
      </c>
      <c r="D30" s="1">
        <v>86.395189003436428</v>
      </c>
      <c r="E30" s="1">
        <v>47.628834355828218</v>
      </c>
      <c r="F30" s="1">
        <v>96.840531561461802</v>
      </c>
      <c r="H30" s="2" t="s">
        <v>13</v>
      </c>
      <c r="I30" s="1" t="s">
        <v>0</v>
      </c>
      <c r="J30" s="2">
        <v>24386.12274368231</v>
      </c>
      <c r="K30" s="2" t="s">
        <v>59</v>
      </c>
    </row>
    <row r="31" spans="1:11" x14ac:dyDescent="0.2">
      <c r="C31" s="1">
        <v>110.871875</v>
      </c>
      <c r="D31" s="1">
        <v>71.997297297297294</v>
      </c>
      <c r="E31" s="1">
        <v>45.7</v>
      </c>
      <c r="F31" s="1">
        <v>82.375358166189116</v>
      </c>
      <c r="H31" s="2" t="s">
        <v>56</v>
      </c>
      <c r="J31" s="2">
        <v>17470.149659863946</v>
      </c>
    </row>
    <row r="32" spans="1:11" x14ac:dyDescent="0.2">
      <c r="C32" s="1">
        <v>112</v>
      </c>
      <c r="D32" s="1">
        <v>97.162162162162161</v>
      </c>
      <c r="E32" s="1">
        <v>36.303763440860216</v>
      </c>
      <c r="F32" s="1">
        <v>97.26860841423948</v>
      </c>
      <c r="J32" s="2">
        <v>23435.942652329748</v>
      </c>
    </row>
    <row r="33" spans="2:10" x14ac:dyDescent="0.2">
      <c r="C33" s="1">
        <v>110.64596273291926</v>
      </c>
      <c r="D33" s="1">
        <v>72.940677966101688</v>
      </c>
      <c r="E33" s="1">
        <v>36.641242937853107</v>
      </c>
      <c r="F33" s="1">
        <v>84.257575757575765</v>
      </c>
      <c r="J33" s="2">
        <v>22395.37634408602</v>
      </c>
    </row>
    <row r="34" spans="2:10" x14ac:dyDescent="0.2">
      <c r="B34" s="1" t="s">
        <v>1</v>
      </c>
      <c r="C34" s="1">
        <v>116.29497667460913</v>
      </c>
      <c r="D34" s="1">
        <v>82.123831607249386</v>
      </c>
      <c r="E34" s="1">
        <v>41.568460183635381</v>
      </c>
      <c r="F34" s="1">
        <v>90.185518474866541</v>
      </c>
      <c r="J34" s="2">
        <v>21282.816608996542</v>
      </c>
    </row>
    <row r="35" spans="2:10" x14ac:dyDescent="0.2">
      <c r="B35" s="1" t="s">
        <v>14</v>
      </c>
      <c r="C35" s="1">
        <v>10.261834475363541</v>
      </c>
      <c r="D35" s="1">
        <v>11.989896966645885</v>
      </c>
      <c r="E35" s="1">
        <v>5.9383571785949858</v>
      </c>
      <c r="F35" s="1">
        <v>7.9707480029317486</v>
      </c>
      <c r="J35" s="2">
        <v>22726.595441595444</v>
      </c>
    </row>
    <row r="36" spans="2:10" x14ac:dyDescent="0.2">
      <c r="J36" s="2">
        <v>20088.446428571424</v>
      </c>
    </row>
    <row r="37" spans="2:10" x14ac:dyDescent="0.2">
      <c r="J37" s="2">
        <v>23982.875816993463</v>
      </c>
    </row>
    <row r="38" spans="2:10" x14ac:dyDescent="0.2">
      <c r="B38" s="1" t="s">
        <v>15</v>
      </c>
      <c r="C38" s="1">
        <v>0.59925387540629582</v>
      </c>
      <c r="D38" s="1">
        <v>0.39322374495214796</v>
      </c>
      <c r="E38" s="1">
        <v>0.21678045767524565</v>
      </c>
      <c r="F38" s="1">
        <v>0.44076524309982157</v>
      </c>
      <c r="I38" s="1" t="s">
        <v>1</v>
      </c>
      <c r="J38" s="2">
        <v>21971.040712014863</v>
      </c>
    </row>
    <row r="39" spans="2:10" x14ac:dyDescent="0.2">
      <c r="C39" s="1">
        <v>0.50462825997906335</v>
      </c>
      <c r="D39" s="1">
        <v>0.32769240042463832</v>
      </c>
      <c r="E39" s="1">
        <v>0.20800145646534068</v>
      </c>
      <c r="F39" s="1">
        <v>0.37492766904642078</v>
      </c>
      <c r="I39" s="1" t="s">
        <v>14</v>
      </c>
      <c r="J39" s="2">
        <v>2300.7078723559293</v>
      </c>
    </row>
    <row r="40" spans="2:10" x14ac:dyDescent="0.2">
      <c r="C40" s="1">
        <v>0.50976286923672109</v>
      </c>
      <c r="D40" s="1">
        <v>0.44222913004488718</v>
      </c>
      <c r="E40" s="1">
        <v>0.1652349162116436</v>
      </c>
      <c r="F40" s="1">
        <v>0.44271361528487313</v>
      </c>
    </row>
    <row r="41" spans="2:10" x14ac:dyDescent="0.2">
      <c r="C41" s="1">
        <v>0.50360003064457348</v>
      </c>
      <c r="D41" s="1">
        <v>0.33198615432206857</v>
      </c>
      <c r="E41" s="1">
        <v>0.16677093868214057</v>
      </c>
      <c r="F41" s="1">
        <v>0.38349449618850195</v>
      </c>
    </row>
    <row r="42" spans="2:10" x14ac:dyDescent="0.2">
      <c r="B42" s="1" t="s">
        <v>1</v>
      </c>
      <c r="C42" s="4">
        <v>0.52931125881666341</v>
      </c>
      <c r="D42" s="4">
        <v>0.37378285743593553</v>
      </c>
      <c r="E42" s="4">
        <v>0.18919694225859263</v>
      </c>
      <c r="F42" s="4">
        <v>0.41047525590490441</v>
      </c>
      <c r="I42" s="1" t="s">
        <v>15</v>
      </c>
      <c r="J42" s="2">
        <v>110.99232053016391</v>
      </c>
    </row>
    <row r="43" spans="2:10" x14ac:dyDescent="0.2">
      <c r="B43" s="1" t="s">
        <v>14</v>
      </c>
      <c r="C43" s="1">
        <v>4.6706269516014504E-2</v>
      </c>
      <c r="D43" s="1">
        <v>5.4571466781875189E-2</v>
      </c>
      <c r="E43" s="1">
        <v>2.7028160659937812E-2</v>
      </c>
      <c r="F43" s="1">
        <v>3.6278494392297786E-2</v>
      </c>
      <c r="J43" s="2">
        <v>79.514585862564047</v>
      </c>
    </row>
    <row r="44" spans="2:10" x14ac:dyDescent="0.2">
      <c r="J44" s="2">
        <v>106.66761937248985</v>
      </c>
    </row>
    <row r="45" spans="2:10" x14ac:dyDescent="0.2">
      <c r="J45" s="2">
        <v>101.93152948926321</v>
      </c>
    </row>
    <row r="46" spans="2:10" x14ac:dyDescent="0.2">
      <c r="J46" s="2">
        <v>96.867764821794822</v>
      </c>
    </row>
    <row r="47" spans="2:10" x14ac:dyDescent="0.2">
      <c r="J47" s="2">
        <v>103.43905803830249</v>
      </c>
    </row>
    <row r="48" spans="2:10" x14ac:dyDescent="0.2">
      <c r="J48" s="2">
        <v>91.431643660149405</v>
      </c>
    </row>
    <row r="49" spans="1:11" x14ac:dyDescent="0.2">
      <c r="J49" s="2">
        <v>109.15696061623714</v>
      </c>
    </row>
    <row r="50" spans="1:11" x14ac:dyDescent="0.2">
      <c r="I50" s="1" t="s">
        <v>1</v>
      </c>
      <c r="J50" s="2">
        <v>100.00018529887062</v>
      </c>
    </row>
    <row r="51" spans="1:11" x14ac:dyDescent="0.2">
      <c r="I51" s="1" t="s">
        <v>14</v>
      </c>
      <c r="J51" s="2">
        <v>10.471566484711341</v>
      </c>
    </row>
    <row r="56" spans="1:11" x14ac:dyDescent="0.2">
      <c r="A56" s="1" t="s">
        <v>54</v>
      </c>
      <c r="B56" s="4" t="s">
        <v>35</v>
      </c>
      <c r="C56" s="1">
        <v>33.344311377245504</v>
      </c>
      <c r="D56" s="1">
        <v>53.697916666666664</v>
      </c>
      <c r="E56" s="1">
        <v>45.691489361702132</v>
      </c>
      <c r="F56" s="1">
        <v>80.351097178683389</v>
      </c>
      <c r="J56" s="2" t="s">
        <v>2</v>
      </c>
      <c r="K56" s="2" t="s">
        <v>59</v>
      </c>
    </row>
    <row r="57" spans="1:11" x14ac:dyDescent="0.2">
      <c r="C57" s="1">
        <v>23.69230769230769</v>
      </c>
      <c r="D57" s="1">
        <v>54.965608465608462</v>
      </c>
      <c r="E57" s="1">
        <v>42.127071823204425</v>
      </c>
      <c r="F57" s="1">
        <v>70.230320699708443</v>
      </c>
      <c r="H57" s="2" t="s">
        <v>13</v>
      </c>
      <c r="I57" s="1" t="s">
        <v>0</v>
      </c>
      <c r="J57" s="2">
        <v>22463.351063829792</v>
      </c>
    </row>
    <row r="58" spans="1:11" x14ac:dyDescent="0.2">
      <c r="C58" s="1">
        <v>30.196022727272727</v>
      </c>
      <c r="D58" s="1">
        <v>57.299450549450547</v>
      </c>
      <c r="E58" s="1">
        <v>60.0944055944056</v>
      </c>
      <c r="F58" s="1">
        <v>69.928143712574851</v>
      </c>
      <c r="H58" s="2" t="s">
        <v>57</v>
      </c>
      <c r="J58" s="2">
        <v>20858.215151515153</v>
      </c>
    </row>
    <row r="59" spans="1:11" x14ac:dyDescent="0.2">
      <c r="C59" s="1">
        <v>28.161803713527849</v>
      </c>
      <c r="E59" s="1">
        <v>77.891304347826079</v>
      </c>
      <c r="F59" s="1">
        <v>65.742603550295854</v>
      </c>
      <c r="J59" s="2">
        <v>21403.224299065419</v>
      </c>
    </row>
    <row r="60" spans="1:11" x14ac:dyDescent="0.2">
      <c r="B60" s="1" t="s">
        <v>1</v>
      </c>
      <c r="C60" s="1">
        <v>28.848611377588444</v>
      </c>
      <c r="D60" s="1">
        <v>55.320991893908563</v>
      </c>
      <c r="E60" s="1">
        <v>56.451067781784559</v>
      </c>
      <c r="F60" s="1">
        <v>71.563041285315649</v>
      </c>
      <c r="J60" s="2">
        <v>23255.153594771244</v>
      </c>
    </row>
    <row r="61" spans="1:11" x14ac:dyDescent="0.2">
      <c r="B61" s="1" t="s">
        <v>14</v>
      </c>
      <c r="C61" s="1">
        <v>4.0449972515205488</v>
      </c>
      <c r="D61" s="1">
        <v>1.8268783793791079</v>
      </c>
      <c r="E61" s="1">
        <v>16.267585791219123</v>
      </c>
      <c r="F61" s="1">
        <v>6.2063530903113779</v>
      </c>
      <c r="J61" s="2">
        <v>21258.095384615382</v>
      </c>
    </row>
    <row r="62" spans="1:11" x14ac:dyDescent="0.2">
      <c r="J62" s="2">
        <v>20026.664756446989</v>
      </c>
    </row>
    <row r="63" spans="1:11" x14ac:dyDescent="0.2">
      <c r="J63" s="2">
        <v>20105.429003021149</v>
      </c>
    </row>
    <row r="64" spans="1:11" x14ac:dyDescent="0.2">
      <c r="B64" s="1" t="s">
        <v>15</v>
      </c>
      <c r="C64" s="1">
        <v>0.15524867947316101</v>
      </c>
      <c r="D64" s="1">
        <v>0.2500135797870689</v>
      </c>
      <c r="E64" s="1">
        <v>0.21273623876386133</v>
      </c>
      <c r="F64" s="1">
        <v>0.37410884243730042</v>
      </c>
      <c r="J64" s="2">
        <v>22453.041935483874</v>
      </c>
    </row>
    <row r="65" spans="2:10" x14ac:dyDescent="0.2">
      <c r="C65" s="1">
        <v>0.11030965495999484</v>
      </c>
      <c r="D65" s="1">
        <v>0.2559158602551842</v>
      </c>
      <c r="E65" s="1">
        <v>0.1961405709246877</v>
      </c>
      <c r="F65" s="1">
        <v>0.32698724601782497</v>
      </c>
      <c r="I65" s="1" t="s">
        <v>1</v>
      </c>
      <c r="J65" s="2">
        <v>21477.896898593626</v>
      </c>
    </row>
    <row r="66" spans="2:10" x14ac:dyDescent="0.2">
      <c r="C66" s="1">
        <v>0.14059047735949681</v>
      </c>
      <c r="D66" s="1">
        <v>0.26678205861556264</v>
      </c>
      <c r="E66" s="1">
        <v>0.27979516525936121</v>
      </c>
      <c r="F66" s="1">
        <v>0.32558033202614234</v>
      </c>
      <c r="I66" s="1" t="s">
        <v>14</v>
      </c>
      <c r="J66" s="2">
        <v>1165.4739161123309</v>
      </c>
    </row>
    <row r="67" spans="2:10" x14ac:dyDescent="0.2">
      <c r="C67" s="1">
        <v>0.1311193021395281</v>
      </c>
      <c r="E67" s="1">
        <v>0.36265622659384522</v>
      </c>
      <c r="F67" s="1">
        <v>0.30609276259565998</v>
      </c>
    </row>
    <row r="68" spans="2:10" x14ac:dyDescent="0.2">
      <c r="B68" s="1" t="s">
        <v>1</v>
      </c>
      <c r="C68" s="4">
        <v>0.13431702848304516</v>
      </c>
      <c r="D68" s="4">
        <v>0.2575704995526053</v>
      </c>
      <c r="E68" s="4">
        <v>0.26283205038543889</v>
      </c>
      <c r="F68" s="4">
        <v>0.33319229576923193</v>
      </c>
    </row>
    <row r="69" spans="2:10" x14ac:dyDescent="0.2">
      <c r="B69" s="1" t="s">
        <v>14</v>
      </c>
      <c r="C69" s="1">
        <v>1.8833211898317374E-2</v>
      </c>
      <c r="D69" s="1">
        <v>8.5058123632512778E-3</v>
      </c>
      <c r="E69" s="1">
        <v>7.5740691829868173E-2</v>
      </c>
      <c r="F69" s="1">
        <v>2.8896326894084071E-2</v>
      </c>
      <c r="I69" s="1" t="s">
        <v>15</v>
      </c>
      <c r="J69" s="2">
        <v>104.58772261770086</v>
      </c>
    </row>
    <row r="70" spans="2:10" x14ac:dyDescent="0.2">
      <c r="J70" s="2">
        <v>97.114326992807307</v>
      </c>
    </row>
    <row r="71" spans="2:10" x14ac:dyDescent="0.2">
      <c r="J71" s="2">
        <v>99.651849795443795</v>
      </c>
    </row>
    <row r="72" spans="2:10" x14ac:dyDescent="0.2">
      <c r="J72" s="2">
        <v>108.27429739627173</v>
      </c>
    </row>
    <row r="73" spans="2:10" x14ac:dyDescent="0.2">
      <c r="J73" s="2">
        <v>98.976140164891419</v>
      </c>
    </row>
    <row r="74" spans="2:10" x14ac:dyDescent="0.2">
      <c r="J74" s="2">
        <v>93.242689060652708</v>
      </c>
    </row>
    <row r="75" spans="2:10" x14ac:dyDescent="0.2">
      <c r="J75" s="2">
        <v>93.609409642523275</v>
      </c>
    </row>
    <row r="76" spans="2:10" x14ac:dyDescent="0.2">
      <c r="J76" s="2">
        <v>104.53972406873952</v>
      </c>
    </row>
    <row r="77" spans="2:10" x14ac:dyDescent="0.2">
      <c r="I77" s="1" t="s">
        <v>1</v>
      </c>
      <c r="J77" s="3">
        <v>99.999519967378816</v>
      </c>
    </row>
    <row r="78" spans="2:10" x14ac:dyDescent="0.2">
      <c r="I78" s="1" t="s">
        <v>14</v>
      </c>
      <c r="J78" s="2">
        <v>5.4263614680711934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1 Fig 2 R6 mutants NTR+RBD</vt:lpstr>
      <vt:lpstr>2 Fig 2 R6 mutants RBD</vt:lpstr>
      <vt:lpstr>3 Fig 4 R6 with Y at aa 13</vt:lpstr>
      <vt:lpstr>4 Fig 4 with R at aa 13</vt:lpstr>
      <vt:lpstr>5 Fig 6</vt:lpstr>
      <vt:lpstr>6 Fig 7 R6 mutants NTR + RBD</vt:lpstr>
      <vt:lpstr>7 Fig 7 R6 mutants RBD</vt:lpstr>
      <vt:lpstr>8 additional engineered R6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Wharton, Robin</dc:creator>
  <cp:lastModifiedBy>Wharton, Robin</cp:lastModifiedBy>
  <dcterms:created xsi:type="dcterms:W3CDTF">2023-03-17T19:24:32Z</dcterms:created>
  <dcterms:modified xsi:type="dcterms:W3CDTF">2025-12-19T15:49:00Z</dcterms:modified>
</cp:coreProperties>
</file>