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ildar/Gainetdinov Lab Dropbox/Ildar Gainetdinov/JL_ESJ/"/>
    </mc:Choice>
  </mc:AlternateContent>
  <xr:revisionPtr revIDLastSave="0" documentId="13_ncr:1_{61E3F529-ACBB-604D-9128-B26DB97E9A9B}" xr6:coauthVersionLast="47" xr6:coauthVersionMax="47" xr10:uidLastSave="{00000000-0000-0000-0000-000000000000}"/>
  <bookViews>
    <workbookView xWindow="-51200" yWindow="-8660" windowWidth="51200" windowHeight="28300" xr2:uid="{00000000-000D-0000-FFFF-FFFF00000000}"/>
  </bookViews>
  <sheets>
    <sheet name="Table 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C45" i="1"/>
  <c r="F24" i="1" s="1"/>
  <c r="F35" i="1" l="1"/>
  <c r="F25" i="1"/>
  <c r="F19" i="1"/>
  <c r="F41" i="1"/>
  <c r="F31" i="1"/>
  <c r="F27" i="1"/>
  <c r="F18" i="1"/>
  <c r="F26" i="1"/>
  <c r="F29" i="1"/>
  <c r="F39" i="1"/>
  <c r="F30" i="1"/>
  <c r="F22" i="1"/>
  <c r="F13" i="1"/>
  <c r="F40" i="1"/>
  <c r="F36" i="1"/>
  <c r="F20" i="1"/>
  <c r="F32" i="1"/>
  <c r="F21" i="1"/>
  <c r="F34" i="1"/>
  <c r="F15" i="1"/>
  <c r="F33" i="1"/>
  <c r="F17" i="1"/>
  <c r="F42" i="1"/>
  <c r="F44" i="1"/>
  <c r="F23" i="1"/>
  <c r="F12" i="1"/>
  <c r="F38" i="1"/>
  <c r="F16" i="1"/>
  <c r="F37" i="1"/>
  <c r="F14" i="1"/>
  <c r="F10" i="1"/>
  <c r="F28" i="1"/>
  <c r="F11" i="1"/>
  <c r="F9" i="1"/>
  <c r="F43" i="1"/>
  <c r="G20" i="1"/>
  <c r="G36" i="1"/>
  <c r="G30" i="1"/>
  <c r="G31" i="1"/>
  <c r="G14" i="1"/>
  <c r="H14" i="1"/>
  <c r="G37" i="1"/>
  <c r="G15" i="1"/>
  <c r="G27" i="1"/>
  <c r="G25" i="1"/>
  <c r="G22" i="1"/>
  <c r="G44" i="1"/>
  <c r="G38" i="1"/>
  <c r="G32" i="1"/>
  <c r="G29" i="1"/>
  <c r="G39" i="1"/>
  <c r="G43" i="1"/>
  <c r="G13" i="1"/>
  <c r="G34" i="1"/>
  <c r="G19" i="1"/>
  <c r="G23" i="1"/>
  <c r="G16" i="1"/>
  <c r="G26" i="1"/>
  <c r="G41" i="1"/>
  <c r="G18" i="1"/>
  <c r="G40" i="1"/>
  <c r="G11" i="1"/>
  <c r="G35" i="1"/>
  <c r="G12" i="1"/>
  <c r="G24" i="1"/>
  <c r="H22" i="1"/>
  <c r="H26" i="1"/>
  <c r="H41" i="1"/>
  <c r="H28" i="1"/>
  <c r="H9" i="1"/>
  <c r="H37" i="1"/>
  <c r="H40" i="1"/>
  <c r="H44" i="1"/>
  <c r="H30" i="1"/>
  <c r="H19" i="1"/>
  <c r="H13" i="1"/>
  <c r="H36" i="1"/>
  <c r="H35" i="1"/>
  <c r="H27" i="1"/>
  <c r="H31" i="1"/>
  <c r="H12" i="1"/>
  <c r="H33" i="1"/>
  <c r="H11" i="1"/>
  <c r="H25" i="1"/>
  <c r="H15" i="1"/>
  <c r="H23" i="1"/>
  <c r="H24" i="1"/>
  <c r="H16" i="1"/>
  <c r="H43" i="1"/>
  <c r="H29" i="1"/>
  <c r="H34" i="1"/>
  <c r="H17" i="1"/>
  <c r="H20" i="1"/>
  <c r="H32" i="1"/>
  <c r="H18" i="1"/>
  <c r="H21" i="1"/>
  <c r="H39" i="1"/>
  <c r="H38" i="1"/>
  <c r="H42" i="1"/>
  <c r="H10" i="1"/>
  <c r="G10" i="1"/>
  <c r="G42" i="1"/>
  <c r="G33" i="1"/>
  <c r="G9" i="1"/>
  <c r="G17" i="1"/>
  <c r="G21" i="1"/>
  <c r="G28" i="1"/>
  <c r="J24" i="1" l="1"/>
  <c r="I31" i="1"/>
  <c r="J31" i="1"/>
  <c r="J41" i="1"/>
  <c r="I41" i="1"/>
  <c r="J17" i="1"/>
  <c r="I17" i="1"/>
  <c r="I11" i="1"/>
  <c r="J11" i="1"/>
  <c r="J15" i="1"/>
  <c r="I15" i="1"/>
  <c r="J18" i="1"/>
  <c r="I18" i="1"/>
  <c r="I21" i="1"/>
  <c r="J21" i="1"/>
  <c r="J16" i="1"/>
  <c r="I16" i="1"/>
  <c r="J25" i="1"/>
  <c r="I25" i="1"/>
  <c r="I29" i="1"/>
  <c r="J29" i="1"/>
  <c r="J37" i="1"/>
  <c r="I37" i="1"/>
  <c r="J20" i="1"/>
  <c r="I20" i="1"/>
  <c r="I19" i="1"/>
  <c r="J19" i="1"/>
  <c r="J23" i="1"/>
  <c r="I23" i="1"/>
  <c r="J13" i="1"/>
  <c r="I13" i="1"/>
  <c r="J35" i="1"/>
  <c r="I35" i="1"/>
  <c r="J39" i="1"/>
  <c r="I39" i="1"/>
  <c r="J26" i="1"/>
  <c r="I26" i="1"/>
  <c r="J34" i="1"/>
  <c r="I34" i="1"/>
  <c r="I27" i="1"/>
  <c r="J27" i="1"/>
  <c r="J32" i="1"/>
  <c r="I32" i="1"/>
  <c r="I38" i="1"/>
  <c r="J38" i="1"/>
  <c r="J22" i="1"/>
  <c r="I22" i="1"/>
  <c r="I24" i="1"/>
  <c r="J9" i="1"/>
  <c r="I9" i="1"/>
  <c r="I33" i="1"/>
  <c r="J33" i="1"/>
  <c r="I28" i="1"/>
  <c r="J28" i="1"/>
  <c r="J10" i="1"/>
  <c r="I10" i="1"/>
  <c r="J14" i="1"/>
  <c r="I14" i="1"/>
  <c r="J36" i="1"/>
  <c r="I36" i="1"/>
  <c r="I12" i="1"/>
  <c r="J12" i="1"/>
  <c r="J40" i="1"/>
  <c r="I40" i="1"/>
  <c r="I44" i="1"/>
  <c r="J44" i="1"/>
  <c r="J43" i="1"/>
  <c r="I43" i="1"/>
  <c r="I42" i="1"/>
  <c r="J42" i="1"/>
  <c r="J30" i="1"/>
  <c r="I30" i="1"/>
  <c r="H3" i="1"/>
  <c r="H4" i="1"/>
  <c r="H5" i="1"/>
  <c r="G5" i="1"/>
  <c r="G3" i="1"/>
  <c r="G4" i="1"/>
  <c r="F3" i="1"/>
  <c r="F4" i="1"/>
  <c r="F5" i="1"/>
  <c r="I3" i="1" l="1"/>
  <c r="I5" i="1"/>
  <c r="I4" i="1"/>
</calcChain>
</file>

<file path=xl/sharedStrings.xml><?xml version="1.0" encoding="utf-8"?>
<sst xmlns="http://schemas.openxmlformats.org/spreadsheetml/2006/main" count="66" uniqueCount="51">
  <si>
    <t>UGCUAGUGAUCGACAAUCAUAG</t>
  </si>
  <si>
    <t>UGCUAGUCUGAUCGACAACCUCAUAG</t>
  </si>
  <si>
    <t>UGCUAGUCUGUGAUCGACAAGACCUCAUAG</t>
  </si>
  <si>
    <t>UGCUAGUUACGUGCAAUCAUAG</t>
  </si>
  <si>
    <t>UGCUAGUCUUACGUGCAACCUCAUAG</t>
  </si>
  <si>
    <t>UGCUAGUCUGUUACGUGCAAGACCUCAUAG</t>
  </si>
  <si>
    <t>UGCUAGUUACUGCGAAUCAUAG</t>
  </si>
  <si>
    <t>UGCUAGUCUUACUGCGAACCUCAUAG</t>
  </si>
  <si>
    <t>UGCUAGUCUGUUACUGCGAAGACCUCAUAG</t>
  </si>
  <si>
    <t>UGCUAGUCUGUUAUCGACCUGACCUCAUAG</t>
  </si>
  <si>
    <t>UGCUAGUCUGUUCGAUACCUGACCUCAUAG</t>
  </si>
  <si>
    <t>UGCUAGUCUGUUGUCACGAAGACCUCAUAG</t>
  </si>
  <si>
    <t>UGCUAGUCUUAUCGACCUCCUCAUAG</t>
  </si>
  <si>
    <t>UGCUAGUCUUCGAUACCUCCUCAUAG</t>
  </si>
  <si>
    <t>UGCUAGUCUUGUCACGAACCUCAUAG</t>
  </si>
  <si>
    <t>UGCUAGUUAUCGACCUUCAUAG</t>
  </si>
  <si>
    <t>UGCUAGUUCGAUACCUUCAUAG</t>
  </si>
  <si>
    <t>UGCUAGUUGUCACGAAUCAUAG</t>
  </si>
  <si>
    <t>UGAGGUAGUAGGUUGUAUAGUU</t>
  </si>
  <si>
    <t>UGAGGUAGUAGGUUGUAUGGUU</t>
  </si>
  <si>
    <t>UGAGGUAGUAGUUUGUACAGUU</t>
  </si>
  <si>
    <t>AGGCAGUGUAAUUAGCUGAUUGU</t>
  </si>
  <si>
    <t>UAGGCAGUGUAAUUAGCUGAUUGU</t>
  </si>
  <si>
    <t>UAGGCAGUGUAAUUAGCUGAUUG</t>
  </si>
  <si>
    <t>AAUCACUAACUCCACUGCCAUC</t>
  </si>
  <si>
    <t>AGGCAGUGUAGUUAGCUGAUUGC</t>
  </si>
  <si>
    <t>UAUUGCACUUGUCCCGGCCUGU</t>
  </si>
  <si>
    <t>UGGAGUGUGACAAUGGUGUUUG</t>
  </si>
  <si>
    <t>CAACGGAAUCCCAAAAGCAGCUGU</t>
  </si>
  <si>
    <t>CAACGGAAUCCCAAAAGCAGCUG</t>
  </si>
  <si>
    <t>CAACGGAAUCCCAAAAGCAGCU</t>
  </si>
  <si>
    <t>UGGCAGUGUAUUGUUAGCUGGU</t>
  </si>
  <si>
    <t>UCAUUUAUAGGACUAAUCUU</t>
  </si>
  <si>
    <t>GAUUAGUCCUAUAAAUGCUU</t>
  </si>
  <si>
    <t>UGCUAGUCUGUACAUGCGAAGACCUCAUAGU</t>
  </si>
  <si>
    <t>UGCUAGUCUGUUAUGCACAAGACCUCAUAGU</t>
  </si>
  <si>
    <t>rep1</t>
  </si>
  <si>
    <t>rep2</t>
  </si>
  <si>
    <t>rep3</t>
  </si>
  <si>
    <t>SD</t>
  </si>
  <si>
    <t>Sequence</t>
  </si>
  <si>
    <t>Total reads</t>
  </si>
  <si>
    <t>Q1</t>
  </si>
  <si>
    <t>Q2</t>
  </si>
  <si>
    <t>Q3</t>
  </si>
  <si>
    <t>yes</t>
  </si>
  <si>
    <t>Used in 9-oligo spike-in mix?</t>
  </si>
  <si>
    <t>Read counts</t>
  </si>
  <si>
    <t>Observed / expected ratio</t>
  </si>
  <si>
    <t>Observed / expected ratio quartiles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</si>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</sst>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0" xfId="0" quotePrefix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2" fontId="1" fillId="0" borderId="37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3" fontId="1" fillId="0" borderId="21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zoomScaleNormal="100" workbookViewId="0"/>
  </sheetViews>
  <sheetFormatPr baseColWidth="10" defaultColWidth="9.5" defaultRowHeight="16" x14ac:dyDescent="0.2"/>
  <cols>
    <col min="1" max="1" width="28" style="1" bestFit="1" customWidth="1"/>
    <col min="2" max="2" width="47.6640625" style="33" customWidth="1"/>
    <col min="3" max="5" width="10.33203125" style="33" bestFit="1" customWidth="1"/>
    <col min="6" max="10" width="8.83203125" style="33" customWidth="1"/>
    <col min="11" max="11" width="9.5" style="33"/>
    <col min="12" max="12" width="8.33203125" style="33" bestFit="1" customWidth="1"/>
    <col min="13" max="16" width="6.5" style="33" customWidth="1"/>
    <col min="17" max="20" width="9.5" style="33"/>
    <col min="21" max="25" width="6.33203125" style="33" bestFit="1" customWidth="1"/>
    <col min="26" max="16384" width="9.5" style="33"/>
  </cols>
  <sheetData>
    <row r="1" spans="1:25" ht="21" thickBot="1" x14ac:dyDescent="0.25">
      <c r="A1" s="19"/>
      <c r="B1" s="20"/>
      <c r="F1" s="60" t="s">
        <v>49</v>
      </c>
      <c r="G1" s="61"/>
      <c r="H1" s="61"/>
      <c r="I1" s="62"/>
    </row>
    <row r="2" spans="1:25" ht="21" thickBot="1" x14ac:dyDescent="0.25">
      <c r="A2" s="19"/>
      <c r="B2" s="20"/>
      <c r="F2" s="24" t="s">
        <v>36</v>
      </c>
      <c r="G2" s="22" t="s">
        <v>37</v>
      </c>
      <c r="H2" s="25" t="s">
        <v>38</v>
      </c>
      <c r="I2" s="34" t="s">
        <v>50</v>
      </c>
    </row>
    <row r="3" spans="1:25" ht="20" x14ac:dyDescent="0.2">
      <c r="A3" s="19"/>
      <c r="B3" s="20"/>
      <c r="E3" s="30" t="s">
        <v>42</v>
      </c>
      <c r="F3" s="29">
        <f>_xlfn.QUARTILE.EXC(F9:F44,1)</f>
        <v>0.55450598923887617</v>
      </c>
      <c r="G3" s="26">
        <f>_xlfn.QUARTILE.EXC(G9:G44,1)</f>
        <v>0.55810872665683575</v>
      </c>
      <c r="H3" s="27">
        <f>_xlfn.QUARTILE.EXC(H9:H44,1)</f>
        <v>0.5244780903190609</v>
      </c>
      <c r="I3" s="28">
        <f>_xlfn.QUARTILE.EXC(I9:I44,1)</f>
        <v>0.54583422811170701</v>
      </c>
    </row>
    <row r="4" spans="1:25" ht="20" x14ac:dyDescent="0.2">
      <c r="A4" s="19"/>
      <c r="B4" s="20"/>
      <c r="E4" s="31" t="s">
        <v>43</v>
      </c>
      <c r="F4" s="12">
        <f>_xlfn.QUARTILE.EXC(F9:F44,2)</f>
        <v>0.95186312101067427</v>
      </c>
      <c r="G4" s="4">
        <f>_xlfn.QUARTILE.EXC(G9:G44,2)</f>
        <v>0.98237927619328724</v>
      </c>
      <c r="H4" s="5">
        <f>_xlfn.QUARTILE.EXC(H9:H44,2)</f>
        <v>0.95302886995917224</v>
      </c>
      <c r="I4" s="6">
        <f>_xlfn.QUARTILE.EXC(I9:I44,2)</f>
        <v>0.9638328735421603</v>
      </c>
    </row>
    <row r="5" spans="1:25" ht="17" thickBot="1" x14ac:dyDescent="0.25">
      <c r="E5" s="32" t="s">
        <v>44</v>
      </c>
      <c r="F5" s="14">
        <f>_xlfn.QUARTILE.EXC(F9:F44,3)</f>
        <v>1.4198908510514094</v>
      </c>
      <c r="G5" s="7">
        <f>_xlfn.QUARTILE.EXC(G9:G44,3)</f>
        <v>1.4186063336834496</v>
      </c>
      <c r="H5" s="8">
        <f>_xlfn.QUARTILE.EXC(H9:H44,3)</f>
        <v>1.4086157718867023</v>
      </c>
      <c r="I5" s="9">
        <f>_xlfn.QUARTILE.EXC(I9:I44,3)</f>
        <v>1.4207329466282221</v>
      </c>
    </row>
    <row r="6" spans="1:25" ht="17" thickBot="1" x14ac:dyDescent="0.25">
      <c r="F6" s="47"/>
      <c r="G6" s="47"/>
      <c r="H6" s="47"/>
      <c r="I6" s="47"/>
      <c r="J6" s="44"/>
    </row>
    <row r="7" spans="1:25" ht="17" thickBot="1" x14ac:dyDescent="0.25">
      <c r="A7" s="65" t="s">
        <v>46</v>
      </c>
      <c r="B7" s="63" t="s">
        <v>40</v>
      </c>
      <c r="C7" s="60" t="s">
        <v>47</v>
      </c>
      <c r="D7" s="61"/>
      <c r="E7" s="62"/>
      <c r="F7" s="60" t="s">
        <v>48</v>
      </c>
      <c r="G7" s="61"/>
      <c r="H7" s="61"/>
      <c r="I7" s="61"/>
      <c r="J7" s="62"/>
    </row>
    <row r="8" spans="1:25" ht="17" thickBot="1" x14ac:dyDescent="0.25">
      <c r="A8" s="66"/>
      <c r="B8" s="64"/>
      <c r="C8" s="21" t="s">
        <v>36</v>
      </c>
      <c r="D8" s="22" t="s">
        <v>37</v>
      </c>
      <c r="E8" s="23" t="s">
        <v>38</v>
      </c>
      <c r="F8" s="24" t="s">
        <v>36</v>
      </c>
      <c r="G8" s="22" t="s">
        <v>37</v>
      </c>
      <c r="H8" s="25" t="s">
        <v>38</v>
      </c>
      <c r="I8" s="21" t="s">
        <v>50</v>
      </c>
      <c r="J8" s="25" t="s">
        <v>39</v>
      </c>
    </row>
    <row r="9" spans="1:25" ht="15" customHeight="1" x14ac:dyDescent="0.2">
      <c r="A9" s="16" t="s">
        <v>45</v>
      </c>
      <c r="B9" s="35" t="s">
        <v>12</v>
      </c>
      <c r="C9" s="48">
        <v>19179</v>
      </c>
      <c r="D9" s="49">
        <v>18994</v>
      </c>
      <c r="E9" s="50">
        <v>20303</v>
      </c>
      <c r="F9" s="10">
        <f t="shared" ref="F9:F44" si="0">C9*36/C$45</f>
        <v>0.19661162708249388</v>
      </c>
      <c r="G9" s="3">
        <f t="shared" ref="G9:G44" si="1">D9*36/D$45</f>
        <v>0.19709430425062635</v>
      </c>
      <c r="H9" s="11">
        <f t="shared" ref="H9:H44" si="2">E9*36/E$45</f>
        <v>0.18059364724509372</v>
      </c>
      <c r="I9" s="2">
        <f>AVERAGE(F9:H9)</f>
        <v>0.19143319285940466</v>
      </c>
      <c r="J9" s="11">
        <f>_xlfn.STDEV.S(F9:H9)</f>
        <v>9.3904236409069752E-3</v>
      </c>
    </row>
    <row r="10" spans="1:25" x14ac:dyDescent="0.2">
      <c r="A10" s="17" t="s">
        <v>45</v>
      </c>
      <c r="B10" s="36" t="s">
        <v>15</v>
      </c>
      <c r="C10" s="51">
        <v>24619</v>
      </c>
      <c r="D10" s="52">
        <v>25099</v>
      </c>
      <c r="E10" s="53">
        <v>26334</v>
      </c>
      <c r="F10" s="12">
        <f t="shared" si="0"/>
        <v>0.25237925059408295</v>
      </c>
      <c r="G10" s="4">
        <f t="shared" si="1"/>
        <v>0.26044382133234023</v>
      </c>
      <c r="H10" s="13">
        <f t="shared" si="2"/>
        <v>0.23423893545546459</v>
      </c>
      <c r="I10" s="2">
        <f t="shared" ref="I10:I44" si="3">AVERAGE(F10:H10)</f>
        <v>0.24902066912729592</v>
      </c>
      <c r="J10" s="11">
        <f t="shared" ref="J10:J44" si="4">_xlfn.STDEV.S(F10:H10)</f>
        <v>1.3421403170190627E-2</v>
      </c>
    </row>
    <row r="11" spans="1:25" x14ac:dyDescent="0.2">
      <c r="A11" s="17"/>
      <c r="B11" s="36" t="s">
        <v>0</v>
      </c>
      <c r="C11" s="51">
        <v>25978</v>
      </c>
      <c r="D11" s="52">
        <v>26797</v>
      </c>
      <c r="E11" s="53">
        <v>31343</v>
      </c>
      <c r="F11" s="12">
        <f t="shared" si="0"/>
        <v>0.2663109050705994</v>
      </c>
      <c r="G11" s="4">
        <f t="shared" si="1"/>
        <v>0.27806339217668918</v>
      </c>
      <c r="H11" s="13">
        <f t="shared" si="2"/>
        <v>0.27879361107240169</v>
      </c>
      <c r="I11" s="2">
        <f t="shared" si="3"/>
        <v>0.27438930277323009</v>
      </c>
      <c r="J11" s="11">
        <f t="shared" si="4"/>
        <v>7.0056182446887232E-3</v>
      </c>
      <c r="K11" s="37"/>
      <c r="U11" s="38"/>
      <c r="V11" s="38"/>
      <c r="W11" s="38"/>
      <c r="X11" s="38"/>
    </row>
    <row r="12" spans="1:25" x14ac:dyDescent="0.2">
      <c r="A12" s="17"/>
      <c r="B12" s="36" t="s">
        <v>3</v>
      </c>
      <c r="C12" s="51">
        <v>28748</v>
      </c>
      <c r="D12" s="52">
        <v>31520</v>
      </c>
      <c r="E12" s="53">
        <v>31039</v>
      </c>
      <c r="F12" s="12">
        <f t="shared" si="0"/>
        <v>0.2947072868954343</v>
      </c>
      <c r="G12" s="4">
        <f t="shared" si="1"/>
        <v>0.32707236337684231</v>
      </c>
      <c r="H12" s="13">
        <f t="shared" si="2"/>
        <v>0.27608955409744684</v>
      </c>
      <c r="I12" s="2">
        <f t="shared" si="3"/>
        <v>0.29928973478990778</v>
      </c>
      <c r="J12" s="11">
        <f t="shared" si="4"/>
        <v>2.5798465691470429E-2</v>
      </c>
      <c r="K12" s="39"/>
      <c r="P12" s="38"/>
    </row>
    <row r="13" spans="1:25" x14ac:dyDescent="0.2">
      <c r="A13" s="17" t="s">
        <v>45</v>
      </c>
      <c r="B13" s="36" t="s">
        <v>16</v>
      </c>
      <c r="C13" s="51">
        <v>33466</v>
      </c>
      <c r="D13" s="52">
        <v>32710</v>
      </c>
      <c r="E13" s="53">
        <v>35540</v>
      </c>
      <c r="F13" s="12">
        <f t="shared" si="0"/>
        <v>0.34307339861008085</v>
      </c>
      <c r="G13" s="4">
        <f t="shared" si="1"/>
        <v>0.33942059029367105</v>
      </c>
      <c r="H13" s="13">
        <f t="shared" si="2"/>
        <v>0.31612560819044627</v>
      </c>
      <c r="I13" s="2">
        <f t="shared" si="3"/>
        <v>0.33287319903139939</v>
      </c>
      <c r="J13" s="11">
        <f t="shared" si="4"/>
        <v>1.4618382310676198E-2</v>
      </c>
      <c r="K13" s="39"/>
    </row>
    <row r="14" spans="1:25" x14ac:dyDescent="0.2">
      <c r="A14" s="17"/>
      <c r="B14" s="36" t="s">
        <v>4</v>
      </c>
      <c r="C14" s="51">
        <v>36203</v>
      </c>
      <c r="D14" s="52">
        <v>35296</v>
      </c>
      <c r="E14" s="53">
        <v>41977</v>
      </c>
      <c r="F14" s="12">
        <f t="shared" si="0"/>
        <v>0.3711314841893491</v>
      </c>
      <c r="G14" s="4">
        <f t="shared" si="1"/>
        <v>0.36625463634990563</v>
      </c>
      <c r="H14" s="13">
        <f t="shared" si="2"/>
        <v>0.37338223565026346</v>
      </c>
      <c r="I14" s="2">
        <f t="shared" si="3"/>
        <v>0.37025611872983938</v>
      </c>
      <c r="J14" s="11">
        <f t="shared" si="4"/>
        <v>3.6435376301600557E-3</v>
      </c>
      <c r="U14" s="40"/>
      <c r="V14" s="40"/>
      <c r="W14" s="40"/>
      <c r="X14" s="40"/>
      <c r="Y14" s="40"/>
    </row>
    <row r="15" spans="1:25" x14ac:dyDescent="0.2">
      <c r="A15" s="17"/>
      <c r="B15" s="36" t="s">
        <v>35</v>
      </c>
      <c r="C15" s="51">
        <v>46626</v>
      </c>
      <c r="D15" s="52">
        <v>49119</v>
      </c>
      <c r="E15" s="53">
        <v>47612</v>
      </c>
      <c r="F15" s="12">
        <f t="shared" si="0"/>
        <v>0.47798184078149852</v>
      </c>
      <c r="G15" s="4">
        <f t="shared" si="1"/>
        <v>0.5096912251493374</v>
      </c>
      <c r="H15" s="13">
        <f t="shared" si="2"/>
        <v>0.42350513385378524</v>
      </c>
      <c r="I15" s="2">
        <f t="shared" si="3"/>
        <v>0.47039273326154035</v>
      </c>
      <c r="J15" s="11">
        <f t="shared" si="4"/>
        <v>4.3591358064568562E-2</v>
      </c>
    </row>
    <row r="16" spans="1:25" x14ac:dyDescent="0.2">
      <c r="A16" s="17" t="s">
        <v>45</v>
      </c>
      <c r="B16" s="36" t="s">
        <v>17</v>
      </c>
      <c r="C16" s="51">
        <v>44575</v>
      </c>
      <c r="D16" s="52">
        <v>46989</v>
      </c>
      <c r="E16" s="53">
        <v>51843</v>
      </c>
      <c r="F16" s="12">
        <f t="shared" si="0"/>
        <v>0.45695621654946372</v>
      </c>
      <c r="G16" s="4">
        <f t="shared" si="1"/>
        <v>0.48758893663434144</v>
      </c>
      <c r="H16" s="13">
        <f t="shared" si="2"/>
        <v>0.46113955839666027</v>
      </c>
      <c r="I16" s="2">
        <f t="shared" si="3"/>
        <v>0.46856157052682179</v>
      </c>
      <c r="J16" s="11">
        <f t="shared" si="4"/>
        <v>1.6610405864843174E-2</v>
      </c>
    </row>
    <row r="17" spans="1:12" x14ac:dyDescent="0.2">
      <c r="A17" s="17" t="s">
        <v>45</v>
      </c>
      <c r="B17" s="36" t="s">
        <v>13</v>
      </c>
      <c r="C17" s="51">
        <v>51957</v>
      </c>
      <c r="D17" s="52">
        <v>51371</v>
      </c>
      <c r="E17" s="53">
        <v>57046</v>
      </c>
      <c r="F17" s="12">
        <f t="shared" si="0"/>
        <v>0.53263206154257958</v>
      </c>
      <c r="G17" s="4">
        <f t="shared" si="1"/>
        <v>0.53305946633984025</v>
      </c>
      <c r="H17" s="13">
        <f t="shared" si="2"/>
        <v>0.50741984931998307</v>
      </c>
      <c r="I17" s="2">
        <f t="shared" si="3"/>
        <v>0.5243704590674676</v>
      </c>
      <c r="J17" s="11">
        <f t="shared" si="4"/>
        <v>1.4681214078672762E-2</v>
      </c>
    </row>
    <row r="18" spans="1:12" x14ac:dyDescent="0.2">
      <c r="A18" s="17"/>
      <c r="B18" s="36" t="s">
        <v>5</v>
      </c>
      <c r="C18" s="51">
        <v>60492</v>
      </c>
      <c r="D18" s="52">
        <v>61185</v>
      </c>
      <c r="E18" s="53">
        <v>64717</v>
      </c>
      <c r="F18" s="12">
        <f t="shared" si="0"/>
        <v>0.62012777232776573</v>
      </c>
      <c r="G18" s="4">
        <f t="shared" si="1"/>
        <v>0.6348960200892162</v>
      </c>
      <c r="H18" s="13">
        <f t="shared" si="2"/>
        <v>0.57565281331629459</v>
      </c>
      <c r="I18" s="2">
        <f t="shared" si="3"/>
        <v>0.61022553524442547</v>
      </c>
      <c r="J18" s="11">
        <f t="shared" si="4"/>
        <v>3.0837965426172249E-2</v>
      </c>
    </row>
    <row r="19" spans="1:12" x14ac:dyDescent="0.2">
      <c r="A19" s="17"/>
      <c r="B19" s="41" t="s">
        <v>24</v>
      </c>
      <c r="C19" s="51">
        <v>62687</v>
      </c>
      <c r="D19" s="52">
        <v>61027</v>
      </c>
      <c r="E19" s="53">
        <v>73173</v>
      </c>
      <c r="F19" s="12">
        <f t="shared" si="0"/>
        <v>0.64262959835863676</v>
      </c>
      <c r="G19" s="4">
        <f t="shared" si="1"/>
        <v>0.63325650760782215</v>
      </c>
      <c r="H19" s="13">
        <f t="shared" si="2"/>
        <v>0.65086829285648629</v>
      </c>
      <c r="I19" s="2">
        <f t="shared" si="3"/>
        <v>0.64225146627431506</v>
      </c>
      <c r="J19" s="11">
        <f t="shared" si="4"/>
        <v>8.811979506113312E-3</v>
      </c>
    </row>
    <row r="20" spans="1:12" x14ac:dyDescent="0.2">
      <c r="A20" s="17"/>
      <c r="B20" s="36" t="s">
        <v>6</v>
      </c>
      <c r="C20" s="51">
        <v>72330</v>
      </c>
      <c r="D20" s="52">
        <v>69445</v>
      </c>
      <c r="E20" s="53">
        <v>83938</v>
      </c>
      <c r="F20" s="12">
        <f t="shared" si="0"/>
        <v>0.74148386187375681</v>
      </c>
      <c r="G20" s="4">
        <f t="shared" si="1"/>
        <v>0.72060724221779227</v>
      </c>
      <c r="H20" s="13">
        <f t="shared" si="2"/>
        <v>0.74662215251237141</v>
      </c>
      <c r="I20" s="2">
        <f t="shared" si="3"/>
        <v>0.73623775220130694</v>
      </c>
      <c r="J20" s="11">
        <f t="shared" si="4"/>
        <v>1.3778067332912839E-2</v>
      </c>
    </row>
    <row r="21" spans="1:12" x14ac:dyDescent="0.2">
      <c r="A21" s="17"/>
      <c r="B21" s="41" t="s">
        <v>30</v>
      </c>
      <c r="C21" s="51">
        <v>73411</v>
      </c>
      <c r="D21" s="52">
        <v>71916</v>
      </c>
      <c r="E21" s="53">
        <v>84218</v>
      </c>
      <c r="F21" s="12">
        <f t="shared" si="0"/>
        <v>0.75256562676640903</v>
      </c>
      <c r="G21" s="4">
        <f t="shared" si="1"/>
        <v>0.74624797222744255</v>
      </c>
      <c r="H21" s="13">
        <f t="shared" si="2"/>
        <v>0.74911273130509293</v>
      </c>
      <c r="I21" s="2">
        <f t="shared" si="3"/>
        <v>0.7493087767663148</v>
      </c>
      <c r="J21" s="11">
        <f t="shared" si="4"/>
        <v>3.16338664813207E-3</v>
      </c>
    </row>
    <row r="22" spans="1:12" x14ac:dyDescent="0.2">
      <c r="A22" s="17"/>
      <c r="B22" s="36" t="s">
        <v>33</v>
      </c>
      <c r="C22" s="51">
        <v>77761</v>
      </c>
      <c r="D22" s="52">
        <v>74096</v>
      </c>
      <c r="E22" s="53">
        <v>88700</v>
      </c>
      <c r="F22" s="12">
        <f t="shared" si="0"/>
        <v>0.79715922277291862</v>
      </c>
      <c r="G22" s="4">
        <f t="shared" si="1"/>
        <v>0.76886909380617086</v>
      </c>
      <c r="H22" s="13">
        <f t="shared" si="2"/>
        <v>0.78897978183715767</v>
      </c>
      <c r="I22" s="2">
        <f t="shared" si="3"/>
        <v>0.78500269947208234</v>
      </c>
      <c r="J22" s="11">
        <f t="shared" si="4"/>
        <v>1.4558356272009208E-2</v>
      </c>
    </row>
    <row r="23" spans="1:12" x14ac:dyDescent="0.2">
      <c r="A23" s="17"/>
      <c r="B23" s="36" t="s">
        <v>32</v>
      </c>
      <c r="C23" s="51">
        <v>86424</v>
      </c>
      <c r="D23" s="52">
        <v>84243</v>
      </c>
      <c r="E23" s="53">
        <v>85824</v>
      </c>
      <c r="F23" s="12">
        <f t="shared" si="0"/>
        <v>0.88596711293484809</v>
      </c>
      <c r="G23" s="4">
        <f t="shared" si="1"/>
        <v>0.87416107576000401</v>
      </c>
      <c r="H23" s="13">
        <f t="shared" si="2"/>
        <v>0.76339797966620315</v>
      </c>
      <c r="I23" s="2">
        <f t="shared" si="3"/>
        <v>0.84117538945368509</v>
      </c>
      <c r="J23" s="11">
        <f t="shared" si="4"/>
        <v>6.761538089355755E-2</v>
      </c>
      <c r="K23" s="39"/>
    </row>
    <row r="24" spans="1:12" x14ac:dyDescent="0.2">
      <c r="A24" s="17" t="s">
        <v>45</v>
      </c>
      <c r="B24" s="36" t="s">
        <v>14</v>
      </c>
      <c r="C24" s="51">
        <v>83607</v>
      </c>
      <c r="D24" s="52">
        <v>85873</v>
      </c>
      <c r="E24" s="53">
        <v>94859</v>
      </c>
      <c r="F24" s="12">
        <f t="shared" si="0"/>
        <v>0.85708891524511532</v>
      </c>
      <c r="G24" s="4">
        <f t="shared" si="1"/>
        <v>0.89107503363767693</v>
      </c>
      <c r="H24" s="13">
        <f t="shared" si="2"/>
        <v>0.84376362035277275</v>
      </c>
      <c r="I24" s="2">
        <f t="shared" si="3"/>
        <v>0.86397585641185504</v>
      </c>
      <c r="J24" s="11">
        <f t="shared" si="4"/>
        <v>2.439600224892087E-2</v>
      </c>
      <c r="K24" s="39"/>
    </row>
    <row r="25" spans="1:12" x14ac:dyDescent="0.2">
      <c r="A25" s="17"/>
      <c r="B25" s="41" t="s">
        <v>28</v>
      </c>
      <c r="C25" s="51">
        <v>90817</v>
      </c>
      <c r="D25" s="52">
        <v>90020</v>
      </c>
      <c r="E25" s="53">
        <v>108166</v>
      </c>
      <c r="F25" s="12">
        <f t="shared" si="0"/>
        <v>0.93100151920073237</v>
      </c>
      <c r="G25" s="4">
        <f t="shared" si="1"/>
        <v>0.93410704794363397</v>
      </c>
      <c r="H25" s="13">
        <f t="shared" si="2"/>
        <v>0.96212837747686575</v>
      </c>
      <c r="I25" s="2">
        <f t="shared" si="3"/>
        <v>0.94241231487374399</v>
      </c>
      <c r="J25" s="11">
        <f t="shared" si="4"/>
        <v>1.71450698634012E-2</v>
      </c>
      <c r="K25" s="39"/>
    </row>
    <row r="26" spans="1:12" x14ac:dyDescent="0.2">
      <c r="A26" s="17" t="s">
        <v>45</v>
      </c>
      <c r="B26" s="36" t="s">
        <v>11</v>
      </c>
      <c r="C26" s="51">
        <v>90680</v>
      </c>
      <c r="D26" s="52">
        <v>95691</v>
      </c>
      <c r="E26" s="53">
        <v>103163</v>
      </c>
      <c r="F26" s="12">
        <f t="shared" si="0"/>
        <v>0.92959707721156182</v>
      </c>
      <c r="G26" s="4">
        <f t="shared" si="1"/>
        <v>0.99295309403215148</v>
      </c>
      <c r="H26" s="13">
        <f t="shared" si="2"/>
        <v>0.91762707140548694</v>
      </c>
      <c r="I26" s="2">
        <f t="shared" si="3"/>
        <v>0.94672574754973338</v>
      </c>
      <c r="J26" s="11">
        <f t="shared" si="4"/>
        <v>4.0478956654705349E-2</v>
      </c>
      <c r="K26" s="39"/>
    </row>
    <row r="27" spans="1:12" x14ac:dyDescent="0.2">
      <c r="A27" s="17"/>
      <c r="B27" s="36" t="s">
        <v>1</v>
      </c>
      <c r="C27" s="51">
        <v>96738</v>
      </c>
      <c r="D27" s="52">
        <v>96753</v>
      </c>
      <c r="E27" s="53">
        <v>108024</v>
      </c>
      <c r="F27" s="12">
        <f t="shared" si="0"/>
        <v>0.99170006677648959</v>
      </c>
      <c r="G27" s="4">
        <f t="shared" si="1"/>
        <v>1.0039731083058256</v>
      </c>
      <c r="H27" s="13">
        <f t="shared" si="2"/>
        <v>0.96086529823198552</v>
      </c>
      <c r="I27" s="2">
        <f t="shared" si="3"/>
        <v>0.98551282443810029</v>
      </c>
      <c r="J27" s="11">
        <f t="shared" si="4"/>
        <v>2.2209959436163683E-2</v>
      </c>
    </row>
    <row r="28" spans="1:12" x14ac:dyDescent="0.2">
      <c r="A28" s="17"/>
      <c r="B28" s="36" t="s">
        <v>34</v>
      </c>
      <c r="C28" s="51">
        <v>94887</v>
      </c>
      <c r="D28" s="52">
        <v>98770</v>
      </c>
      <c r="E28" s="53">
        <v>106262</v>
      </c>
      <c r="F28" s="12">
        <f t="shared" si="0"/>
        <v>0.97272472282061617</v>
      </c>
      <c r="G28" s="4">
        <f t="shared" si="1"/>
        <v>1.0249028340967865</v>
      </c>
      <c r="H28" s="13">
        <f t="shared" si="2"/>
        <v>0.94519244168635907</v>
      </c>
      <c r="I28" s="2">
        <f t="shared" si="3"/>
        <v>0.98093999953458721</v>
      </c>
      <c r="J28" s="11">
        <f t="shared" si="4"/>
        <v>4.0485241053641E-2</v>
      </c>
      <c r="K28" s="39"/>
      <c r="L28" s="39"/>
    </row>
    <row r="29" spans="1:12" x14ac:dyDescent="0.2">
      <c r="A29" s="17"/>
      <c r="B29" s="41" t="s">
        <v>19</v>
      </c>
      <c r="C29" s="51">
        <v>97918</v>
      </c>
      <c r="D29" s="52">
        <v>93653</v>
      </c>
      <c r="E29" s="53">
        <v>116928</v>
      </c>
      <c r="F29" s="12">
        <f t="shared" si="0"/>
        <v>1.0037967204058416</v>
      </c>
      <c r="G29" s="4">
        <f t="shared" si="1"/>
        <v>0.97180545835442289</v>
      </c>
      <c r="H29" s="13">
        <f t="shared" si="2"/>
        <v>1.0400657038405319</v>
      </c>
      <c r="I29" s="2">
        <f t="shared" si="3"/>
        <v>1.0052226275335989</v>
      </c>
      <c r="J29" s="11">
        <f t="shared" si="4"/>
        <v>3.4152455062684835E-2</v>
      </c>
      <c r="L29" s="39"/>
    </row>
    <row r="30" spans="1:12" x14ac:dyDescent="0.2">
      <c r="A30" s="17"/>
      <c r="B30" s="41" t="s">
        <v>29</v>
      </c>
      <c r="C30" s="51">
        <v>110207</v>
      </c>
      <c r="D30" s="52">
        <v>108556</v>
      </c>
      <c r="E30" s="53">
        <v>126465</v>
      </c>
      <c r="F30" s="12">
        <f t="shared" si="0"/>
        <v>1.1297761919745766</v>
      </c>
      <c r="G30" s="4">
        <f t="shared" si="1"/>
        <v>1.1264488413304725</v>
      </c>
      <c r="H30" s="13">
        <f t="shared" si="2"/>
        <v>1.1248965965054807</v>
      </c>
      <c r="I30" s="2">
        <f t="shared" si="3"/>
        <v>1.1270405432701767</v>
      </c>
      <c r="J30" s="11">
        <f t="shared" si="4"/>
        <v>2.4930295575047745E-3</v>
      </c>
      <c r="L30" s="39"/>
    </row>
    <row r="31" spans="1:12" x14ac:dyDescent="0.2">
      <c r="A31" s="17"/>
      <c r="B31" s="41" t="s">
        <v>20</v>
      </c>
      <c r="C31" s="51">
        <v>109645</v>
      </c>
      <c r="D31" s="52">
        <v>106473</v>
      </c>
      <c r="E31" s="53">
        <v>133264</v>
      </c>
      <c r="F31" s="12">
        <f t="shared" si="0"/>
        <v>1.124014904398563</v>
      </c>
      <c r="G31" s="4">
        <f t="shared" si="1"/>
        <v>1.1048342558953848</v>
      </c>
      <c r="H31" s="13">
        <f t="shared" si="2"/>
        <v>1.1853731865473165</v>
      </c>
      <c r="I31" s="2">
        <f t="shared" si="3"/>
        <v>1.1380741156137548</v>
      </c>
      <c r="J31" s="11">
        <f t="shared" si="4"/>
        <v>4.2069893066588579E-2</v>
      </c>
      <c r="L31" s="39"/>
    </row>
    <row r="32" spans="1:12" x14ac:dyDescent="0.2">
      <c r="A32" s="17"/>
      <c r="B32" s="36" t="s">
        <v>8</v>
      </c>
      <c r="C32" s="51">
        <v>110991</v>
      </c>
      <c r="D32" s="52">
        <v>118841</v>
      </c>
      <c r="E32" s="53">
        <v>123938</v>
      </c>
      <c r="F32" s="12">
        <f t="shared" si="0"/>
        <v>1.137813290657129</v>
      </c>
      <c r="G32" s="4">
        <f t="shared" si="1"/>
        <v>1.2331728025402067</v>
      </c>
      <c r="H32" s="13">
        <f t="shared" si="2"/>
        <v>1.1024191229011684</v>
      </c>
      <c r="I32" s="2">
        <f t="shared" si="3"/>
        <v>1.1578017386995014</v>
      </c>
      <c r="J32" s="11">
        <f t="shared" si="4"/>
        <v>6.7629762132836363E-2</v>
      </c>
      <c r="K32" s="39"/>
      <c r="L32" s="39"/>
    </row>
    <row r="33" spans="1:12" x14ac:dyDescent="0.2">
      <c r="A33" s="17"/>
      <c r="B33" s="36" t="s">
        <v>25</v>
      </c>
      <c r="C33" s="51">
        <v>120485</v>
      </c>
      <c r="D33" s="52">
        <v>118103</v>
      </c>
      <c r="E33" s="53">
        <v>147271</v>
      </c>
      <c r="F33" s="12">
        <f t="shared" si="0"/>
        <v>1.235140095366509</v>
      </c>
      <c r="G33" s="4">
        <f t="shared" si="1"/>
        <v>1.2255148265195179</v>
      </c>
      <c r="H33" s="13">
        <f t="shared" si="2"/>
        <v>1.3099643906532137</v>
      </c>
      <c r="I33" s="2">
        <f t="shared" si="3"/>
        <v>1.256873104179747</v>
      </c>
      <c r="J33" s="11">
        <f t="shared" si="4"/>
        <v>4.6229589817020911E-2</v>
      </c>
      <c r="L33" s="39"/>
    </row>
    <row r="34" spans="1:12" x14ac:dyDescent="0.2">
      <c r="A34" s="17"/>
      <c r="B34" s="41" t="s">
        <v>26</v>
      </c>
      <c r="C34" s="51">
        <v>131012</v>
      </c>
      <c r="D34" s="52">
        <v>123583</v>
      </c>
      <c r="E34" s="53">
        <v>163219</v>
      </c>
      <c r="F34" s="12">
        <f t="shared" si="0"/>
        <v>1.3430565977022624</v>
      </c>
      <c r="G34" s="4">
        <f t="shared" si="1"/>
        <v>1.2823789303045781</v>
      </c>
      <c r="H34" s="13">
        <f t="shared" si="2"/>
        <v>1.4518206427472271</v>
      </c>
      <c r="I34" s="2">
        <f t="shared" si="3"/>
        <v>1.3590853902513558</v>
      </c>
      <c r="J34" s="11">
        <f t="shared" si="4"/>
        <v>8.5850539438088264E-2</v>
      </c>
      <c r="L34" s="39"/>
    </row>
    <row r="35" spans="1:12" x14ac:dyDescent="0.2">
      <c r="A35" s="17"/>
      <c r="B35" s="36" t="s">
        <v>2</v>
      </c>
      <c r="C35" s="51">
        <v>141426</v>
      </c>
      <c r="D35" s="52">
        <v>136843</v>
      </c>
      <c r="E35" s="53">
        <v>156819</v>
      </c>
      <c r="F35" s="12">
        <f t="shared" si="0"/>
        <v>1.4498146916819845</v>
      </c>
      <c r="G35" s="4">
        <f t="shared" si="1"/>
        <v>1.4199734588063841</v>
      </c>
      <c r="H35" s="13">
        <f t="shared" si="2"/>
        <v>1.3948931274850194</v>
      </c>
      <c r="I35" s="2">
        <f t="shared" si="3"/>
        <v>1.4215604259911292</v>
      </c>
      <c r="J35" s="11">
        <f t="shared" si="4"/>
        <v>2.7495152338083789E-2</v>
      </c>
    </row>
    <row r="36" spans="1:12" x14ac:dyDescent="0.2">
      <c r="A36" s="17"/>
      <c r="B36" s="41" t="s">
        <v>22</v>
      </c>
      <c r="C36" s="51">
        <v>139206</v>
      </c>
      <c r="D36" s="52">
        <v>136316</v>
      </c>
      <c r="E36" s="53">
        <v>158876</v>
      </c>
      <c r="F36" s="12">
        <f t="shared" si="0"/>
        <v>1.4270565806165934</v>
      </c>
      <c r="G36" s="4">
        <f t="shared" si="1"/>
        <v>1.4145049583146458</v>
      </c>
      <c r="H36" s="13">
        <f t="shared" si="2"/>
        <v>1.4131899866872633</v>
      </c>
      <c r="I36" s="2">
        <f t="shared" si="3"/>
        <v>1.4182505085395007</v>
      </c>
      <c r="J36" s="11">
        <f t="shared" si="4"/>
        <v>7.6545716186744847E-3</v>
      </c>
      <c r="L36" s="39"/>
    </row>
    <row r="37" spans="1:12" x14ac:dyDescent="0.2">
      <c r="A37" s="17" t="s">
        <v>45</v>
      </c>
      <c r="B37" s="36" t="s">
        <v>9</v>
      </c>
      <c r="C37" s="51">
        <v>139553</v>
      </c>
      <c r="D37" s="52">
        <v>144983</v>
      </c>
      <c r="E37" s="53">
        <v>156470</v>
      </c>
      <c r="F37" s="12">
        <f t="shared" si="0"/>
        <v>1.4306138168957332</v>
      </c>
      <c r="G37" s="4">
        <f t="shared" si="1"/>
        <v>1.5044394815820028</v>
      </c>
      <c r="H37" s="13">
        <f t="shared" si="2"/>
        <v>1.3917887989183773</v>
      </c>
      <c r="I37" s="2">
        <f t="shared" si="3"/>
        <v>1.4422806991320378</v>
      </c>
      <c r="J37" s="11">
        <f t="shared" si="4"/>
        <v>5.7224393242585506E-2</v>
      </c>
    </row>
    <row r="38" spans="1:12" x14ac:dyDescent="0.2">
      <c r="A38" s="17"/>
      <c r="B38" s="36" t="s">
        <v>7</v>
      </c>
      <c r="C38" s="51">
        <v>136410</v>
      </c>
      <c r="D38" s="52">
        <v>138922</v>
      </c>
      <c r="E38" s="53">
        <v>169222</v>
      </c>
      <c r="F38" s="12">
        <f t="shared" si="0"/>
        <v>1.3983936623558575</v>
      </c>
      <c r="G38" s="4">
        <f t="shared" si="1"/>
        <v>1.4415465375963732</v>
      </c>
      <c r="H38" s="13">
        <f t="shared" si="2"/>
        <v>1.5052168730783257</v>
      </c>
      <c r="I38" s="2">
        <f t="shared" si="3"/>
        <v>1.4483856910101853</v>
      </c>
      <c r="J38" s="11">
        <f t="shared" si="4"/>
        <v>5.3738999821614279E-2</v>
      </c>
      <c r="L38" s="39"/>
    </row>
    <row r="39" spans="1:12" x14ac:dyDescent="0.2">
      <c r="A39" s="17"/>
      <c r="B39" s="41" t="s">
        <v>18</v>
      </c>
      <c r="C39" s="51">
        <v>143295</v>
      </c>
      <c r="D39" s="52">
        <v>140885</v>
      </c>
      <c r="E39" s="53">
        <v>171829</v>
      </c>
      <c r="F39" s="12">
        <f t="shared" si="0"/>
        <v>1.4689745608627123</v>
      </c>
      <c r="G39" s="4">
        <f t="shared" si="1"/>
        <v>1.4619159236785033</v>
      </c>
      <c r="H39" s="13">
        <f t="shared" si="2"/>
        <v>1.5284059406234156</v>
      </c>
      <c r="I39" s="2">
        <f t="shared" si="3"/>
        <v>1.4864321417215438</v>
      </c>
      <c r="J39" s="11">
        <f t="shared" si="4"/>
        <v>3.6521307964196191E-2</v>
      </c>
      <c r="L39" s="39"/>
    </row>
    <row r="40" spans="1:12" x14ac:dyDescent="0.2">
      <c r="A40" s="17"/>
      <c r="B40" s="41" t="s">
        <v>21</v>
      </c>
      <c r="C40" s="51">
        <v>159700</v>
      </c>
      <c r="D40" s="52">
        <v>155950</v>
      </c>
      <c r="E40" s="53">
        <v>179866</v>
      </c>
      <c r="F40" s="12">
        <f t="shared" si="0"/>
        <v>1.6371488005148482</v>
      </c>
      <c r="G40" s="4">
        <f t="shared" si="1"/>
        <v>1.6182403257810456</v>
      </c>
      <c r="H40" s="13">
        <f t="shared" si="2"/>
        <v>1.5998944468987846</v>
      </c>
      <c r="I40" s="2">
        <f t="shared" si="3"/>
        <v>1.6184278577315594</v>
      </c>
      <c r="J40" s="11">
        <f t="shared" si="4"/>
        <v>1.8627884797046242E-2</v>
      </c>
      <c r="L40" s="39"/>
    </row>
    <row r="41" spans="1:12" x14ac:dyDescent="0.2">
      <c r="A41" s="17" t="s">
        <v>45</v>
      </c>
      <c r="B41" s="36" t="s">
        <v>10</v>
      </c>
      <c r="C41" s="51">
        <v>169142</v>
      </c>
      <c r="D41" s="52">
        <v>170431</v>
      </c>
      <c r="E41" s="53">
        <v>194818</v>
      </c>
      <c r="F41" s="12">
        <f t="shared" si="0"/>
        <v>1.733942532352426</v>
      </c>
      <c r="G41" s="4">
        <f t="shared" si="1"/>
        <v>1.7685047576991944</v>
      </c>
      <c r="H41" s="13">
        <f t="shared" si="2"/>
        <v>1.732891354430117</v>
      </c>
      <c r="I41" s="2">
        <f t="shared" si="3"/>
        <v>1.7451128814939123</v>
      </c>
      <c r="J41" s="11">
        <f t="shared" si="4"/>
        <v>2.0264776042643862E-2</v>
      </c>
      <c r="L41" s="39"/>
    </row>
    <row r="42" spans="1:12" x14ac:dyDescent="0.2">
      <c r="A42" s="17"/>
      <c r="B42" s="41" t="s">
        <v>31</v>
      </c>
      <c r="C42" s="51">
        <v>181414</v>
      </c>
      <c r="D42" s="52">
        <v>172037</v>
      </c>
      <c r="E42" s="53">
        <v>225043</v>
      </c>
      <c r="F42" s="12">
        <f t="shared" si="0"/>
        <v>1.8597477300976872</v>
      </c>
      <c r="G42" s="4">
        <f t="shared" si="1"/>
        <v>1.7851696757062758</v>
      </c>
      <c r="H42" s="13">
        <f t="shared" si="2"/>
        <v>2.0017404401801517</v>
      </c>
      <c r="I42" s="2">
        <f t="shared" si="3"/>
        <v>1.882219281994705</v>
      </c>
      <c r="J42" s="11">
        <f t="shared" si="4"/>
        <v>0.11002023445573558</v>
      </c>
      <c r="K42" s="39"/>
    </row>
    <row r="43" spans="1:12" x14ac:dyDescent="0.2">
      <c r="A43" s="17"/>
      <c r="B43" s="36" t="s">
        <v>27</v>
      </c>
      <c r="C43" s="51">
        <v>200860</v>
      </c>
      <c r="D43" s="52">
        <v>188631</v>
      </c>
      <c r="E43" s="53">
        <v>214725</v>
      </c>
      <c r="F43" s="12">
        <f t="shared" si="0"/>
        <v>2.0590964813488566</v>
      </c>
      <c r="G43" s="4">
        <f t="shared" si="1"/>
        <v>1.9573599928977519</v>
      </c>
      <c r="H43" s="13">
        <f t="shared" si="2"/>
        <v>1.9099626116683617</v>
      </c>
      <c r="I43" s="2">
        <f t="shared" si="3"/>
        <v>1.9754730286383231</v>
      </c>
      <c r="J43" s="11">
        <f t="shared" si="4"/>
        <v>7.6199011274911729E-2</v>
      </c>
      <c r="K43" s="39"/>
    </row>
    <row r="44" spans="1:12" ht="17" thickBot="1" x14ac:dyDescent="0.25">
      <c r="A44" s="18"/>
      <c r="B44" s="42" t="s">
        <v>23</v>
      </c>
      <c r="C44" s="54">
        <v>219266</v>
      </c>
      <c r="D44" s="55">
        <v>208203</v>
      </c>
      <c r="E44" s="56">
        <v>264418</v>
      </c>
      <c r="F44" s="14">
        <f t="shared" si="0"/>
        <v>2.2477837751639869</v>
      </c>
      <c r="G44" s="7">
        <f t="shared" si="1"/>
        <v>2.1604520073651234</v>
      </c>
      <c r="H44" s="45">
        <f t="shared" si="2"/>
        <v>2.3519780829066241</v>
      </c>
      <c r="I44" s="46">
        <f t="shared" si="3"/>
        <v>2.2534046218119115</v>
      </c>
      <c r="J44" s="15">
        <f t="shared" si="4"/>
        <v>9.5886677076962953E-2</v>
      </c>
      <c r="K44" s="39"/>
    </row>
    <row r="45" spans="1:12" ht="17" thickBot="1" x14ac:dyDescent="0.25">
      <c r="B45" s="43" t="s">
        <v>41</v>
      </c>
      <c r="C45" s="57">
        <f>SUM(C9:C44)</f>
        <v>3511715</v>
      </c>
      <c r="D45" s="58">
        <f t="shared" ref="D45:E45" si="5">SUM(D9:D44)</f>
        <v>3469324</v>
      </c>
      <c r="E45" s="59">
        <f t="shared" si="5"/>
        <v>4047252</v>
      </c>
      <c r="F45" s="44"/>
      <c r="G45" s="44"/>
      <c r="H45" s="44"/>
      <c r="I45" s="44"/>
    </row>
  </sheetData>
  <sortState xmlns:xlrd2="http://schemas.microsoft.com/office/spreadsheetml/2017/richdata2" ref="B9:J45">
    <sortCondition ref="I10:I45"/>
  </sortState>
  <mergeCells count="5">
    <mergeCell ref="F1:I1"/>
    <mergeCell ref="C7:E7"/>
    <mergeCell ref="B7:B8"/>
    <mergeCell ref="A7:A8"/>
    <mergeCell ref="F7:J7"/>
  </mergeCells>
  <conditionalFormatting sqref="I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{EA8B7D15-5285-8349-97C4-6D0C87900084}</x14:id>
        </ext>
      </extLst>
    </cfRule>
  </conditionalFormatting>
  <conditionalFormatting sqref="I45 I8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{53DA911B-6C8B-4C83-844F-A624BE3E4CB1}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8B7D15-5285-8349-97C4-6D0C879000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</xm:sqref>
        </x14:conditionalFormatting>
        <x14:conditionalFormatting xmlns:xm="http://schemas.microsoft.com/office/excel/2006/main">
          <x14:cfRule type="dataBar" id="{53DA911B-6C8B-4C83-844F-A624BE3E4C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I45 I8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ildar gainetdinov</dc:creator>
  <cp:lastModifiedBy>Ildar Gainetdinov</cp:lastModifiedBy>
  <dcterms:created xsi:type="dcterms:W3CDTF">2024-12-09T22:05:57Z</dcterms:created>
  <dcterms:modified xsi:type="dcterms:W3CDTF">2025-03-13T21:21:08Z</dcterms:modified>
</cp:coreProperties>
</file>