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chaefer_int$/Manuscripts_Schaefer Lab/2025/König_Numbers of tDRs/Submission RNA/Supplemental Information/Supplemental Tables/"/>
    </mc:Choice>
  </mc:AlternateContent>
  <xr:revisionPtr revIDLastSave="0" documentId="13_ncr:1_{37C8C7D7-C08D-CC42-AF6F-9CC92F77EB64}" xr6:coauthVersionLast="37" xr6:coauthVersionMax="37" xr10:uidLastSave="{00000000-0000-0000-0000-000000000000}"/>
  <bookViews>
    <workbookView xWindow="0" yWindow="1400" windowWidth="51200" windowHeight="25640" xr2:uid="{DF6D1454-4A1E-244C-888C-D66B7BBFE5C1}"/>
  </bookViews>
  <sheets>
    <sheet name="Legend of Table S4" sheetId="20" r:id="rId1"/>
    <sheet name="rsRNA-28S_17.05.23" sheetId="13" r:id="rId2"/>
    <sheet name="rsRNA-28S_13.06.24 (1)" sheetId="17" r:id="rId3"/>
    <sheet name="rsRNA-28S_13.06.24 (2)" sheetId="19" r:id="rId4"/>
    <sheet name="rsRNA-28S_03.08.23" sheetId="16" r:id="rId5"/>
    <sheet name="Summary for Fig. 4C" sheetId="12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6" l="1"/>
  <c r="B35" i="19"/>
  <c r="B34" i="13"/>
  <c r="C30" i="12" l="1"/>
  <c r="B39" i="19" l="1"/>
  <c r="B38" i="19"/>
  <c r="D38" i="19" s="1"/>
  <c r="B37" i="19"/>
  <c r="D37" i="19" s="1"/>
  <c r="B36" i="19"/>
  <c r="D36" i="19" s="1"/>
  <c r="D35" i="19"/>
  <c r="A82" i="19"/>
  <c r="E82" i="19" s="1"/>
  <c r="A81" i="19"/>
  <c r="E81" i="19" s="1"/>
  <c r="E80" i="19"/>
  <c r="E83" i="19" s="1"/>
  <c r="A80" i="19"/>
  <c r="C80" i="19" s="1"/>
  <c r="A79" i="19"/>
  <c r="B79" i="19" s="1"/>
  <c r="F41" i="19"/>
  <c r="D39" i="19"/>
  <c r="F40" i="13"/>
  <c r="B38" i="13"/>
  <c r="B37" i="13"/>
  <c r="B36" i="13"/>
  <c r="B35" i="13"/>
  <c r="F44" i="17"/>
  <c r="B42" i="17"/>
  <c r="B41" i="17"/>
  <c r="D41" i="17" s="1"/>
  <c r="B40" i="17"/>
  <c r="D40" i="17" s="1"/>
  <c r="B39" i="17"/>
  <c r="D39" i="17" s="1"/>
  <c r="D42" i="17"/>
  <c r="B38" i="17"/>
  <c r="D38" i="17" s="1"/>
  <c r="A82" i="17"/>
  <c r="C82" i="17" s="1"/>
  <c r="A81" i="17"/>
  <c r="E81" i="17" s="1"/>
  <c r="A80" i="17"/>
  <c r="C80" i="17" s="1"/>
  <c r="A79" i="17"/>
  <c r="B79" i="17" s="1"/>
  <c r="C82" i="19" l="1"/>
  <c r="C81" i="19"/>
  <c r="E80" i="17"/>
  <c r="E82" i="17"/>
  <c r="E83" i="17" s="1"/>
  <c r="C81" i="17"/>
  <c r="B43" i="16"/>
  <c r="D43" i="16" s="1"/>
  <c r="B42" i="16"/>
  <c r="D41" i="16"/>
  <c r="F45" i="16" l="1"/>
  <c r="D42" i="16"/>
  <c r="D34" i="13"/>
  <c r="D38" i="13" l="1"/>
  <c r="D37" i="13"/>
  <c r="D36" i="13"/>
  <c r="D35" i="13"/>
  <c r="B95" i="13" l="1"/>
  <c r="F95" i="13" s="1"/>
  <c r="B94" i="13"/>
  <c r="D94" i="13" s="1"/>
  <c r="B93" i="13"/>
  <c r="D93" i="13" s="1"/>
  <c r="B92" i="13"/>
  <c r="C92" i="13" s="1"/>
  <c r="F94" i="13" l="1"/>
  <c r="F93" i="13"/>
  <c r="F96" i="13" s="1"/>
  <c r="D95" i="13"/>
</calcChain>
</file>

<file path=xl/sharedStrings.xml><?xml version="1.0" encoding="utf-8"?>
<sst xmlns="http://schemas.openxmlformats.org/spreadsheetml/2006/main" count="159" uniqueCount="54">
  <si>
    <t>Gel 1</t>
  </si>
  <si>
    <t>total (pg)</t>
  </si>
  <si>
    <t>ng</t>
  </si>
  <si>
    <t>cells</t>
  </si>
  <si>
    <t>per cell (pg)</t>
  </si>
  <si>
    <t>equals (mol) per cell</t>
  </si>
  <si>
    <t>equals molecules per cell</t>
  </si>
  <si>
    <t>sup</t>
  </si>
  <si>
    <t>with multimers</t>
  </si>
  <si>
    <t xml:space="preserve">calculated mass (pg): y +1543,2/56,973 =x </t>
  </si>
  <si>
    <t>1,611 pmol</t>
  </si>
  <si>
    <t>2,207 amol</t>
  </si>
  <si>
    <t>mass loaded (microgram total RNA)</t>
  </si>
  <si>
    <t>Cell number</t>
  </si>
  <si>
    <t>calculated mass in pigogram (pg)</t>
  </si>
  <si>
    <t>50 ng</t>
  </si>
  <si>
    <t>For Box plots RNA mass quantification</t>
  </si>
  <si>
    <t>rsRNA-28s1</t>
  </si>
  <si>
    <t xml:space="preserve"> synthetic rsRNA density</t>
  </si>
  <si>
    <t xml:space="preserve">picogram rsRNA per cell </t>
  </si>
  <si>
    <t>equals rsRNA per cell</t>
  </si>
  <si>
    <t>20230517-090325-[Phosphor].tif</t>
  </si>
  <si>
    <t>synthetic rsRNA is 23 nt, VIE514</t>
  </si>
  <si>
    <t>AVERAGE</t>
  </si>
  <si>
    <t>n.d.</t>
  </si>
  <si>
    <t>25 ng</t>
  </si>
  <si>
    <t>0.02707</t>
  </si>
  <si>
    <t>0.02977</t>
  </si>
  <si>
    <t>0.02842</t>
  </si>
  <si>
    <t>0.02301</t>
  </si>
  <si>
    <t>0.02030</t>
  </si>
  <si>
    <t>0.04872</t>
  </si>
  <si>
    <t>0.07579</t>
  </si>
  <si>
    <t>0.04466</t>
  </si>
  <si>
    <t>0.09474</t>
  </si>
  <si>
    <t>0.03790</t>
  </si>
  <si>
    <t>mouse #</t>
  </si>
  <si>
    <t>mouse#</t>
  </si>
  <si>
    <t>rsRNA-28S-1 per sperm</t>
  </si>
  <si>
    <t>average number per cell</t>
  </si>
  <si>
    <t>DATA &amp; PIXEL ANALYSIS</t>
  </si>
  <si>
    <t>pigogram loaded</t>
  </si>
  <si>
    <t>total RNA loaded</t>
  </si>
  <si>
    <t>CALCULATIONS</t>
  </si>
  <si>
    <t>moles rsRNA per cell (*10^-18)</t>
  </si>
  <si>
    <t>Average number per cell</t>
  </si>
  <si>
    <r>
      <t xml:space="preserve">65617 </t>
    </r>
    <r>
      <rPr>
        <b/>
        <sz val="10"/>
        <color rgb="FF000000"/>
        <rFont val="Arial"/>
        <family val="2"/>
      </rPr>
      <t>cells</t>
    </r>
  </si>
  <si>
    <r>
      <t xml:space="preserve">32808,5 </t>
    </r>
    <r>
      <rPr>
        <b/>
        <sz val="10"/>
        <color rgb="FF000000"/>
        <rFont val="Arial"/>
        <family val="2"/>
      </rPr>
      <t>cells</t>
    </r>
  </si>
  <si>
    <r>
      <t xml:space="preserve">16404,25 </t>
    </r>
    <r>
      <rPr>
        <b/>
        <sz val="10"/>
        <color rgb="FF000000"/>
        <rFont val="Arial"/>
        <family val="2"/>
      </rPr>
      <t>cells</t>
    </r>
  </si>
  <si>
    <t>endo rsRNA-28S-1 pixel density</t>
  </si>
  <si>
    <t>Every sheet contains the data points for pixel intensity measurements and calculations from specific northern blots for a specific rsRNA species called rsRNA-28S-1</t>
  </si>
  <si>
    <t>Pixel densities (ImageJ) per mass of loaded oligo were used to derive a linear function, which was used to arrive at calculated pixel densities per mass of RNA sample from spermatocytes.</t>
  </si>
  <si>
    <t>Supplemental Table S4 relating to Fig. 4C</t>
  </si>
  <si>
    <t>The summary of the rsRNA-28S-1 copy number values derived from the calculations, and which have been used to create Fig. 4C is appended as the last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</si>
</sst>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2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39393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Calibri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393939"/>
      <name val="Arial"/>
      <family val="2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1" fontId="3" fillId="0" borderId="6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1" fontId="3" fillId="0" borderId="9" xfId="0" applyNumberFormat="1" applyFont="1" applyBorder="1" applyAlignment="1">
      <alignment horizontal="right"/>
    </xf>
    <xf numFmtId="11" fontId="3" fillId="0" borderId="18" xfId="0" applyNumberFormat="1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10" fillId="0" borderId="14" xfId="0" applyFont="1" applyFill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9" fillId="0" borderId="23" xfId="0" applyFont="1" applyFill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0" fontId="10" fillId="0" borderId="26" xfId="0" applyFont="1" applyFill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27" xfId="0" applyFont="1" applyFill="1" applyBorder="1" applyAlignment="1">
      <alignment horizontal="right"/>
    </xf>
    <xf numFmtId="0" fontId="10" fillId="0" borderId="27" xfId="0" applyFont="1" applyBorder="1" applyAlignment="1">
      <alignment horizontal="right"/>
    </xf>
    <xf numFmtId="3" fontId="10" fillId="0" borderId="27" xfId="0" applyNumberFormat="1" applyFont="1" applyFill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0" fillId="0" borderId="5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2" fontId="10" fillId="0" borderId="8" xfId="0" applyNumberFormat="1" applyFont="1" applyFill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0" fontId="10" fillId="0" borderId="29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3" xfId="0" applyFont="1" applyFill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11" fontId="16" fillId="0" borderId="0" xfId="0" applyNumberFormat="1" applyFont="1" applyBorder="1" applyAlignment="1">
      <alignment horizontal="right"/>
    </xf>
    <xf numFmtId="11" fontId="16" fillId="0" borderId="0" xfId="0" applyNumberFormat="1" applyFont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2" fontId="10" fillId="0" borderId="4" xfId="0" applyNumberFormat="1" applyFont="1" applyFill="1" applyBorder="1" applyAlignment="1">
      <alignment horizontal="right"/>
    </xf>
    <xf numFmtId="11" fontId="11" fillId="2" borderId="6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11" fontId="11" fillId="2" borderId="9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11" fontId="16" fillId="0" borderId="5" xfId="0" applyNumberFormat="1" applyFont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15" fillId="0" borderId="8" xfId="0" applyFont="1" applyFill="1" applyBorder="1" applyAlignment="1">
      <alignment horizontal="right"/>
    </xf>
    <xf numFmtId="0" fontId="9" fillId="0" borderId="3" xfId="0" applyFont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0" fillId="0" borderId="24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right"/>
    </xf>
    <xf numFmtId="11" fontId="10" fillId="4" borderId="8" xfId="0" applyNumberFormat="1" applyFont="1" applyFill="1" applyBorder="1" applyAlignment="1">
      <alignment horizontal="right"/>
    </xf>
    <xf numFmtId="0" fontId="10" fillId="0" borderId="16" xfId="0" applyFont="1" applyBorder="1" applyAlignment="1">
      <alignment horizontal="right"/>
    </xf>
    <xf numFmtId="165" fontId="10" fillId="0" borderId="5" xfId="0" applyNumberFormat="1" applyFont="1" applyFill="1" applyBorder="1" applyAlignment="1">
      <alignment horizontal="right"/>
    </xf>
    <xf numFmtId="2" fontId="10" fillId="0" borderId="5" xfId="0" applyNumberFormat="1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165" fontId="10" fillId="0" borderId="11" xfId="0" applyNumberFormat="1" applyFont="1" applyFill="1" applyBorder="1" applyAlignment="1">
      <alignment horizontal="right"/>
    </xf>
    <xf numFmtId="2" fontId="10" fillId="0" borderId="11" xfId="0" applyNumberFormat="1" applyFont="1" applyBorder="1" applyAlignment="1">
      <alignment horizontal="right"/>
    </xf>
    <xf numFmtId="3" fontId="10" fillId="0" borderId="11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3" fontId="10" fillId="0" borderId="13" xfId="0" applyNumberFormat="1" applyFont="1" applyFill="1" applyBorder="1" applyAlignment="1">
      <alignment horizontal="right"/>
    </xf>
    <xf numFmtId="165" fontId="10" fillId="0" borderId="8" xfId="0" applyNumberFormat="1" applyFont="1" applyFill="1" applyBorder="1" applyAlignment="1">
      <alignment horizontal="right"/>
    </xf>
    <xf numFmtId="3" fontId="10" fillId="0" borderId="9" xfId="0" applyNumberFormat="1" applyFont="1" applyFill="1" applyBorder="1" applyAlignment="1">
      <alignment horizontal="right"/>
    </xf>
    <xf numFmtId="165" fontId="10" fillId="0" borderId="10" xfId="0" applyNumberFormat="1" applyFont="1" applyFill="1" applyBorder="1" applyAlignment="1">
      <alignment horizontal="right"/>
    </xf>
    <xf numFmtId="2" fontId="10" fillId="0" borderId="10" xfId="0" applyNumberFormat="1" applyFont="1" applyBorder="1" applyAlignment="1">
      <alignment horizontal="right"/>
    </xf>
    <xf numFmtId="3" fontId="10" fillId="0" borderId="10" xfId="0" applyNumberFormat="1" applyFont="1" applyFill="1" applyBorder="1" applyAlignment="1">
      <alignment horizontal="right"/>
    </xf>
    <xf numFmtId="0" fontId="10" fillId="0" borderId="29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3" fontId="10" fillId="0" borderId="25" xfId="0" applyNumberFormat="1" applyFont="1" applyFill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9" fillId="0" borderId="0" xfId="0" applyFont="1" applyFill="1"/>
    <xf numFmtId="0" fontId="20" fillId="0" borderId="0" xfId="0" applyFont="1" applyFill="1" applyBorder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25-500 pg rsRNA-28s1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6991964330627999"/>
                  <c:y val="-8.59528713639207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'rsRNA-28S_17.05.23'!$A$17:$A$21</c:f>
              <c:numCache>
                <c:formatCode>General</c:formatCode>
                <c:ptCount val="5"/>
                <c:pt idx="0">
                  <c:v>500</c:v>
                </c:pt>
                <c:pt idx="1">
                  <c:v>250</c:v>
                </c:pt>
                <c:pt idx="2">
                  <c:v>100</c:v>
                </c:pt>
                <c:pt idx="3">
                  <c:v>50</c:v>
                </c:pt>
                <c:pt idx="4">
                  <c:v>25</c:v>
                </c:pt>
              </c:numCache>
            </c:numRef>
          </c:xVal>
          <c:yVal>
            <c:numRef>
              <c:f>'rsRNA-28S_17.05.23'!$B$17:$B$21</c:f>
              <c:numCache>
                <c:formatCode>#,##0</c:formatCode>
                <c:ptCount val="5"/>
                <c:pt idx="0">
                  <c:v>27962.07</c:v>
                </c:pt>
                <c:pt idx="1">
                  <c:v>15000.35</c:v>
                </c:pt>
                <c:pt idx="2">
                  <c:v>6155.0540000000001</c:v>
                </c:pt>
                <c:pt idx="3">
                  <c:v>2342.991</c:v>
                </c:pt>
                <c:pt idx="4">
                  <c:v>876.02099999999996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D2-414D-B90D-DAAE9D49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10-250 pg rsRNA-28s1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6991964330627999"/>
                  <c:y val="-8.59528713639207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'rsRNA-28S_13.06.24 (1)'!$A$20:$A$24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'rsRNA-28S_13.06.24 (1)'!$B$20:$B$24</c:f>
              <c:numCache>
                <c:formatCode>#,##0</c:formatCode>
                <c:ptCount val="5"/>
                <c:pt idx="0">
                  <c:v>39566.605000000003</c:v>
                </c:pt>
                <c:pt idx="1">
                  <c:v>15370.492</c:v>
                </c:pt>
                <c:pt idx="2">
                  <c:v>6609.3680000000004</c:v>
                </c:pt>
                <c:pt idx="3">
                  <c:v>2699.4769999999999</c:v>
                </c:pt>
                <c:pt idx="4">
                  <c:v>948.678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92-FD4D-8277-8F053337A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10-250 pg rsRNA-28s1</a:t>
            </a:r>
            <a:endParaRPr lang="de-D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6192809394088717"/>
                  <c:y val="-6.64109492978351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'rsRNA-28S_13.06.24 (2)'!$A$18:$A$22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'rsRNA-28S_13.06.24 (2)'!$B$18:$B$22</c:f>
              <c:numCache>
                <c:formatCode>#,##0</c:formatCode>
                <c:ptCount val="5"/>
                <c:pt idx="0">
                  <c:v>28014.291000000001</c:v>
                </c:pt>
                <c:pt idx="1">
                  <c:v>12572.35</c:v>
                </c:pt>
                <c:pt idx="2">
                  <c:v>4503.0330000000004</c:v>
                </c:pt>
                <c:pt idx="3">
                  <c:v>1529.92</c:v>
                </c:pt>
                <c:pt idx="4">
                  <c:v>587.60699999999997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F9-1B4C-8078-913E15083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10-250 pg rsRNA-28s1</a:t>
            </a:r>
            <a:endParaRPr lang="de-DE" sz="1200">
              <a:effectLst/>
            </a:endParaRPr>
          </a:p>
        </c:rich>
      </c:tx>
      <c:layout>
        <c:manualLayout>
          <c:xMode val="edge"/>
          <c:yMode val="edge"/>
          <c:x val="0.2130211290915669"/>
          <c:y val="4.8783565194630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6991964330627999"/>
                  <c:y val="-8.59528713639207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'rsRNA-28S_03.08.23'!$A$25:$A$29</c:f>
              <c:numCache>
                <c:formatCode>General</c:formatCode>
                <c:ptCount val="5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25</c:v>
                </c:pt>
                <c:pt idx="4">
                  <c:v>10</c:v>
                </c:pt>
              </c:numCache>
            </c:numRef>
          </c:xVal>
          <c:yVal>
            <c:numRef>
              <c:f>'rsRNA-28S_03.08.23'!$B$25:$B$29</c:f>
              <c:numCache>
                <c:formatCode>#,##0</c:formatCode>
                <c:ptCount val="5"/>
                <c:pt idx="0">
                  <c:v>26550.392</c:v>
                </c:pt>
                <c:pt idx="1">
                  <c:v>15741.684999999999</c:v>
                </c:pt>
                <c:pt idx="2">
                  <c:v>5249.4179999999997</c:v>
                </c:pt>
                <c:pt idx="3">
                  <c:v>2505.4769999999999</c:v>
                </c:pt>
                <c:pt idx="4">
                  <c:v>1176.6780000000001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73-C447-8ECF-CB8863CE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706064"/>
        <c:axId val="615784720"/>
      </c:scatterChart>
      <c:valAx>
        <c:axId val="6497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4720"/>
        <c:crosses val="autoZero"/>
        <c:crossBetween val="midCat"/>
      </c:valAx>
      <c:valAx>
        <c:axId val="6157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70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744310</xdr:colOff>
      <xdr:row>11</xdr:row>
      <xdr:rowOff>28345</xdr:rowOff>
    </xdr:from>
    <xdr:to>
      <xdr:col>4</xdr:col>
      <xdr:colOff>1888065</xdr:colOff>
      <xdr:row>22</xdr:row>
      <xdr:rowOff>96156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58364C-DC80-2E4E-81CF-693A3D424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723347</xdr:colOff>
      <xdr:row>2</xdr:row>
      <xdr:rowOff>156818</xdr:rowOff>
    </xdr:from>
    <xdr:to>
      <xdr:col>4</xdr:col>
      <xdr:colOff>380631</xdr:colOff>
      <xdr:row>7</xdr:row>
      <xdr:rowOff>160131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CDBA91E-694A-A34B-A478-B6483B0A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0947" y="715618"/>
          <a:ext cx="2722218" cy="84998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694267</xdr:colOff>
      <xdr:row>4</xdr:row>
      <xdr:rowOff>59267</xdr:rowOff>
    </xdr:from>
    <xdr:to>
      <xdr:col>3</xdr:col>
      <xdr:colOff>857955</xdr:colOff>
      <xdr:row>6</xdr:row>
      <xdr:rowOff>44092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7032C84-A39D-0F40-ADFC-388DC49A911D}"/>
            </a:ext>
          </a:extLst>
        </xdr:cNvPr>
        <xdr:cNvSpPr/>
      </xdr:nvSpPr>
      <xdr:spPr>
        <a:xfrm>
          <a:off x="5791200" y="745067"/>
          <a:ext cx="1128888" cy="32349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198682</xdr:colOff>
      <xdr:row>14</xdr:row>
      <xdr:rowOff>144997</xdr:rowOff>
    </xdr:from>
    <xdr:to>
      <xdr:col>4</xdr:col>
      <xdr:colOff>540926</xdr:colOff>
      <xdr:row>26</xdr:row>
      <xdr:rowOff>35479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6F76A-FE84-FE4E-BDCE-8D21B04EB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523696</xdr:colOff>
      <xdr:row>3</xdr:row>
      <xdr:rowOff>94189</xdr:rowOff>
    </xdr:from>
    <xdr:to>
      <xdr:col>3</xdr:col>
      <xdr:colOff>1646296</xdr:colOff>
      <xdr:row>9</xdr:row>
      <xdr:rowOff>89816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B2C88C-212B-D54A-813E-DEB57EC62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7770" y="599837"/>
          <a:ext cx="2851211" cy="995164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635000</xdr:colOff>
      <xdr:row>4</xdr:row>
      <xdr:rowOff>23519</xdr:rowOff>
    </xdr:from>
    <xdr:to>
      <xdr:col>3</xdr:col>
      <xdr:colOff>35277</xdr:colOff>
      <xdr:row>6</xdr:row>
      <xdr:rowOff>17752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D4A2C0F-0FDA-3048-9FA0-C3FE0B0393C8}"/>
            </a:ext>
          </a:extLst>
        </xdr:cNvPr>
        <xdr:cNvSpPr/>
      </xdr:nvSpPr>
      <xdr:spPr>
        <a:xfrm>
          <a:off x="5809074" y="693797"/>
          <a:ext cx="1128888" cy="32349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210442</xdr:colOff>
      <xdr:row>13</xdr:row>
      <xdr:rowOff>27405</xdr:rowOff>
    </xdr:from>
    <xdr:to>
      <xdr:col>3</xdr:col>
      <xdr:colOff>1822686</xdr:colOff>
      <xdr:row>23</xdr:row>
      <xdr:rowOff>35279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E48C23-8E9E-754F-9612-2A0CCDD1C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623241</xdr:colOff>
      <xdr:row>0</xdr:row>
      <xdr:rowOff>141112</xdr:rowOff>
    </xdr:from>
    <xdr:to>
      <xdr:col>4</xdr:col>
      <xdr:colOff>204141</xdr:colOff>
      <xdr:row>8</xdr:row>
      <xdr:rowOff>107716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82F42D-F4DE-8640-8B32-44D29667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760" y="141112"/>
          <a:ext cx="3073400" cy="1295400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752593</xdr:colOff>
      <xdr:row>1</xdr:row>
      <xdr:rowOff>141112</xdr:rowOff>
    </xdr:from>
    <xdr:to>
      <xdr:col>3</xdr:col>
      <xdr:colOff>482129</xdr:colOff>
      <xdr:row>3</xdr:row>
      <xdr:rowOff>123586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E7FBB68-EC96-2E4F-B713-E335F27AC7A6}"/>
            </a:ext>
          </a:extLst>
        </xdr:cNvPr>
        <xdr:cNvSpPr/>
      </xdr:nvSpPr>
      <xdr:spPr>
        <a:xfrm>
          <a:off x="5914908" y="305742"/>
          <a:ext cx="1128888" cy="32349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960744</xdr:colOff>
      <xdr:row>0</xdr:row>
      <xdr:rowOff>26737</xdr:rowOff>
    </xdr:from>
    <xdr:to>
      <xdr:col>3</xdr:col>
      <xdr:colOff>1715494</xdr:colOff>
      <xdr:row>12</xdr:row>
      <xdr:rowOff>132675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2EB3FE3-8880-7744-9076-C75569C6E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4849" y="26737"/>
          <a:ext cx="2519381" cy="2057727"/>
        </a:xfrm>
        <a:prstGeom prst="rect">
          <a:avLst/>
        </a:prstGeom>
        <a:solidFill>
          <a:srgbClr val="000000">
            <a:shade val="95000"/>
          </a:srgbClr>
        </a:solidFill>
        <a:ln w="444500" cap="sq">
          <a:solidFill>
            <a:srgbClr val="000000"/>
          </a:solidFill>
          <a:miter lim="800000"/>
        </a:ln>
        <a:effectLst>
          <a:outerShdw blurRad="254000" dist="190500" dir="2700000" sy="90000" algn="b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2</xdr:col>
      <xdr:colOff>312067</xdr:colOff>
      <xdr:row>19</xdr:row>
      <xdr:rowOff>121477</xdr:rowOff>
    </xdr:from>
    <xdr:to>
      <xdr:col>3</xdr:col>
      <xdr:colOff>1925054</xdr:colOff>
      <xdr:row>31</xdr:row>
      <xdr:rowOff>3467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32AC3E-7AF7-C346-B2C6-9E1E75311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1029369</xdr:colOff>
      <xdr:row>3</xdr:row>
      <xdr:rowOff>53473</xdr:rowOff>
    </xdr:from>
    <xdr:to>
      <xdr:col>2</xdr:col>
      <xdr:colOff>1630947</xdr:colOff>
      <xdr:row>5</xdr:row>
      <xdr:rowOff>56123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9C561B4-128E-4045-8D50-9D05B248DDD0}"/>
            </a:ext>
          </a:extLst>
        </xdr:cNvPr>
        <xdr:cNvSpPr/>
      </xdr:nvSpPr>
      <xdr:spPr>
        <a:xfrm>
          <a:off x="6296527" y="548105"/>
          <a:ext cx="601578" cy="32349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E970-2F83-424A-B85A-FEE57067D457}">
  <dimension ref="A1:G7"/>
  <sheetViews>
    <sheetView tabSelected="1" workbookViewId="0">
      <selection activeCell="A7" sqref="A7"/>
    </sheetView>
  </sheetViews>
  <sheetFormatPr baseColWidth="10" defaultRowHeight="16" x14ac:dyDescent="0.2"/>
  <sheetData>
    <row r="1" spans="1:7" ht="31" x14ac:dyDescent="0.35">
      <c r="A1" s="86" t="s">
        <v>52</v>
      </c>
      <c r="B1" s="87"/>
      <c r="C1" s="87"/>
      <c r="D1" s="87"/>
      <c r="E1" s="87"/>
      <c r="F1" s="87"/>
      <c r="G1" s="87"/>
    </row>
    <row r="2" spans="1:7" ht="24" x14ac:dyDescent="0.3">
      <c r="A2" s="1"/>
      <c r="B2" s="87"/>
      <c r="C2" s="87"/>
      <c r="D2" s="87"/>
      <c r="E2" s="87"/>
      <c r="F2" s="87"/>
      <c r="G2" s="87"/>
    </row>
    <row r="3" spans="1:7" ht="24" x14ac:dyDescent="0.3">
      <c r="A3" s="118" t="s">
        <v>50</v>
      </c>
      <c r="B3" s="87"/>
      <c r="C3" s="87"/>
      <c r="D3" s="87"/>
      <c r="E3" s="87"/>
      <c r="F3" s="87"/>
      <c r="G3" s="87"/>
    </row>
    <row r="4" spans="1:7" ht="24" x14ac:dyDescent="0.3">
      <c r="A4" s="118"/>
      <c r="B4" s="87"/>
      <c r="C4" s="87"/>
      <c r="D4" s="87"/>
      <c r="E4" s="87"/>
      <c r="F4" s="87"/>
      <c r="G4" s="87"/>
    </row>
    <row r="5" spans="1:7" ht="24" x14ac:dyDescent="0.3">
      <c r="A5" s="119" t="s">
        <v>51</v>
      </c>
      <c r="B5" s="87"/>
      <c r="C5" s="87"/>
      <c r="D5" s="87"/>
      <c r="E5" s="87"/>
      <c r="F5" s="87"/>
      <c r="G5" s="87"/>
    </row>
    <row r="6" spans="1:7" ht="24" x14ac:dyDescent="0.3">
      <c r="A6" s="120"/>
      <c r="B6" s="87"/>
      <c r="C6" s="87"/>
      <c r="D6" s="87"/>
      <c r="E6" s="87"/>
      <c r="F6" s="87"/>
      <c r="G6" s="87"/>
    </row>
    <row r="7" spans="1:7" ht="24" x14ac:dyDescent="0.3">
      <c r="A7" s="120" t="s">
        <v>53</v>
      </c>
      <c r="B7" s="87"/>
      <c r="C7" s="87"/>
      <c r="D7" s="87"/>
      <c r="E7" s="87"/>
      <c r="F7" s="87"/>
      <c r="G7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9755-4A9B-4F4F-8D4C-9CB8330197C3}">
  <dimension ref="A2:K99"/>
  <sheetViews>
    <sheetView zoomScale="150" zoomScaleNormal="150" workbookViewId="0">
      <selection activeCell="B48" sqref="B48"/>
    </sheetView>
  </sheetViews>
  <sheetFormatPr baseColWidth="10" defaultColWidth="34.6640625" defaultRowHeight="13" x14ac:dyDescent="0.15"/>
  <cols>
    <col min="1" max="1" width="28.1640625" style="23" bestFit="1" customWidth="1"/>
    <col min="2" max="2" width="38.6640625" style="23" bestFit="1" customWidth="1"/>
    <col min="3" max="3" width="12.6640625" style="23" bestFit="1" customWidth="1"/>
    <col min="4" max="4" width="27.5" style="23" bestFit="1" customWidth="1"/>
    <col min="5" max="5" width="31.1640625" style="23" bestFit="1" customWidth="1"/>
    <col min="6" max="6" width="20.33203125" style="23" bestFit="1" customWidth="1"/>
    <col min="7" max="7" width="18" style="23" bestFit="1" customWidth="1"/>
    <col min="8" max="16384" width="34.6640625" style="23"/>
  </cols>
  <sheetData>
    <row r="2" spans="1:10" ht="14" thickBot="1" x14ac:dyDescent="0.2">
      <c r="A2" s="21" t="s">
        <v>17</v>
      </c>
      <c r="B2" s="22" t="s">
        <v>0</v>
      </c>
      <c r="D2" s="13"/>
      <c r="E2" s="13"/>
      <c r="F2" s="13"/>
      <c r="G2" s="13"/>
      <c r="H2" s="24"/>
      <c r="I2" s="13"/>
      <c r="J2" s="13"/>
    </row>
    <row r="3" spans="1:10" x14ac:dyDescent="0.15">
      <c r="A3" s="18"/>
      <c r="C3" s="13"/>
      <c r="D3" s="13"/>
      <c r="E3" s="9" t="s">
        <v>36</v>
      </c>
      <c r="F3" s="10" t="s">
        <v>42</v>
      </c>
      <c r="I3" s="13"/>
      <c r="J3" s="13"/>
    </row>
    <row r="4" spans="1:10" x14ac:dyDescent="0.15">
      <c r="A4" s="21" t="s">
        <v>22</v>
      </c>
      <c r="C4" s="13"/>
      <c r="D4" s="13"/>
      <c r="E4" s="25">
        <v>44</v>
      </c>
      <c r="F4" s="26" t="s">
        <v>15</v>
      </c>
      <c r="I4" s="13"/>
    </row>
    <row r="5" spans="1:10" x14ac:dyDescent="0.15">
      <c r="A5" s="13"/>
      <c r="C5" s="13"/>
      <c r="D5" s="13"/>
      <c r="E5" s="25">
        <v>45</v>
      </c>
      <c r="F5" s="26" t="s">
        <v>15</v>
      </c>
      <c r="I5" s="13"/>
    </row>
    <row r="6" spans="1:10" x14ac:dyDescent="0.15">
      <c r="A6" s="13" t="s">
        <v>21</v>
      </c>
      <c r="C6" s="13"/>
      <c r="D6" s="13"/>
      <c r="E6" s="25">
        <v>57</v>
      </c>
      <c r="F6" s="26" t="s">
        <v>15</v>
      </c>
      <c r="I6" s="13"/>
    </row>
    <row r="7" spans="1:10" x14ac:dyDescent="0.15">
      <c r="A7" s="13"/>
      <c r="B7" s="13"/>
      <c r="C7" s="13"/>
      <c r="D7" s="13"/>
      <c r="E7" s="25">
        <v>58</v>
      </c>
      <c r="F7" s="26" t="s">
        <v>15</v>
      </c>
      <c r="I7" s="13"/>
    </row>
    <row r="8" spans="1:10" ht="14" thickBot="1" x14ac:dyDescent="0.2">
      <c r="A8" s="13"/>
      <c r="B8" s="13"/>
      <c r="C8" s="13"/>
      <c r="D8" s="13"/>
      <c r="E8" s="27">
        <v>59</v>
      </c>
      <c r="F8" s="28" t="s">
        <v>15</v>
      </c>
      <c r="I8" s="13"/>
    </row>
    <row r="9" spans="1:10" x14ac:dyDescent="0.15">
      <c r="A9" s="13"/>
      <c r="B9" s="13"/>
      <c r="C9" s="13"/>
      <c r="D9" s="13"/>
      <c r="E9" s="13"/>
      <c r="F9" s="13"/>
      <c r="I9" s="13"/>
    </row>
    <row r="10" spans="1:10" x14ac:dyDescent="0.15">
      <c r="A10" s="13"/>
      <c r="B10" s="13"/>
      <c r="C10" s="13"/>
      <c r="D10" s="13"/>
      <c r="E10" s="13"/>
      <c r="F10" s="13"/>
      <c r="G10" s="24"/>
      <c r="H10" s="13"/>
      <c r="I10" s="24"/>
      <c r="J10" s="13"/>
    </row>
    <row r="11" spans="1:10" ht="14" thickBot="1" x14ac:dyDescent="0.2">
      <c r="A11" s="13"/>
      <c r="B11" s="13"/>
      <c r="C11" s="13"/>
      <c r="D11" s="13"/>
      <c r="E11" s="13"/>
      <c r="F11" s="13"/>
      <c r="G11" s="13"/>
      <c r="H11" s="13"/>
      <c r="I11" s="24"/>
      <c r="J11" s="13"/>
    </row>
    <row r="12" spans="1:10" x14ac:dyDescent="0.15">
      <c r="A12" s="29" t="s">
        <v>40</v>
      </c>
      <c r="B12" s="11"/>
      <c r="C12" s="30"/>
      <c r="D12" s="30"/>
      <c r="E12" s="31"/>
      <c r="F12" s="13"/>
      <c r="G12" s="13"/>
      <c r="H12" s="13"/>
      <c r="I12" s="24"/>
      <c r="J12" s="13"/>
    </row>
    <row r="13" spans="1:10" x14ac:dyDescent="0.15">
      <c r="A13" s="12"/>
      <c r="B13" s="13"/>
      <c r="C13" s="17"/>
      <c r="D13" s="17"/>
      <c r="E13" s="32"/>
      <c r="F13" s="13"/>
      <c r="G13" s="13"/>
      <c r="H13" s="13"/>
      <c r="I13" s="24"/>
      <c r="J13" s="13"/>
    </row>
    <row r="14" spans="1:10" x14ac:dyDescent="0.15">
      <c r="A14" s="14" t="s">
        <v>41</v>
      </c>
      <c r="B14" s="15" t="s">
        <v>18</v>
      </c>
      <c r="C14" s="17"/>
      <c r="D14" s="17"/>
      <c r="E14" s="33"/>
      <c r="F14" s="17"/>
      <c r="G14" s="13"/>
      <c r="H14" s="13"/>
      <c r="I14" s="24"/>
      <c r="J14" s="13"/>
    </row>
    <row r="15" spans="1:10" x14ac:dyDescent="0.15">
      <c r="A15" s="34"/>
      <c r="B15" s="35"/>
      <c r="C15" s="17"/>
      <c r="D15" s="17"/>
      <c r="E15" s="33"/>
      <c r="F15" s="17"/>
      <c r="G15" s="24"/>
      <c r="H15" s="13"/>
      <c r="I15" s="13"/>
      <c r="J15" s="13"/>
    </row>
    <row r="16" spans="1:10" x14ac:dyDescent="0.15">
      <c r="A16" s="36">
        <v>750</v>
      </c>
      <c r="B16" s="37">
        <v>39027.555</v>
      </c>
      <c r="C16" s="17"/>
      <c r="D16" s="17"/>
      <c r="E16" s="33"/>
      <c r="F16" s="17"/>
      <c r="G16" s="13"/>
      <c r="H16" s="13"/>
      <c r="I16" s="13"/>
      <c r="J16" s="13"/>
    </row>
    <row r="17" spans="1:11" x14ac:dyDescent="0.15">
      <c r="A17" s="38">
        <v>500</v>
      </c>
      <c r="B17" s="39">
        <v>27962.07</v>
      </c>
      <c r="C17" s="17"/>
      <c r="D17" s="17"/>
      <c r="E17" s="33"/>
      <c r="F17" s="17"/>
      <c r="G17" s="24"/>
      <c r="H17" s="13"/>
      <c r="I17" s="13"/>
      <c r="J17" s="24"/>
      <c r="K17" s="40"/>
    </row>
    <row r="18" spans="1:11" x14ac:dyDescent="0.15">
      <c r="A18" s="38">
        <v>250</v>
      </c>
      <c r="B18" s="39">
        <v>15000.35</v>
      </c>
      <c r="C18" s="17"/>
      <c r="D18" s="17"/>
      <c r="E18" s="33"/>
      <c r="F18" s="17"/>
      <c r="G18" s="13"/>
      <c r="H18" s="13"/>
      <c r="I18" s="13"/>
      <c r="J18" s="24"/>
      <c r="K18" s="40"/>
    </row>
    <row r="19" spans="1:11" x14ac:dyDescent="0.15">
      <c r="A19" s="38">
        <v>100</v>
      </c>
      <c r="B19" s="39">
        <v>6155.0540000000001</v>
      </c>
      <c r="C19" s="17"/>
      <c r="D19" s="17"/>
      <c r="E19" s="33"/>
      <c r="F19" s="17"/>
      <c r="G19" s="13"/>
      <c r="H19" s="13"/>
      <c r="I19" s="13"/>
      <c r="J19" s="24"/>
      <c r="K19" s="40"/>
    </row>
    <row r="20" spans="1:11" x14ac:dyDescent="0.15">
      <c r="A20" s="38">
        <v>50</v>
      </c>
      <c r="B20" s="39">
        <v>2342.991</v>
      </c>
      <c r="C20" s="17"/>
      <c r="D20" s="17"/>
      <c r="E20" s="33"/>
      <c r="F20" s="17"/>
      <c r="G20" s="13"/>
      <c r="H20" s="13"/>
      <c r="I20" s="13"/>
      <c r="J20" s="24"/>
      <c r="K20" s="40"/>
    </row>
    <row r="21" spans="1:11" x14ac:dyDescent="0.15">
      <c r="A21" s="38">
        <v>25</v>
      </c>
      <c r="B21" s="39">
        <v>876.02099999999996</v>
      </c>
      <c r="C21" s="17"/>
      <c r="D21" s="17"/>
      <c r="E21" s="33"/>
      <c r="F21" s="17"/>
      <c r="G21" s="13"/>
      <c r="H21" s="24"/>
      <c r="I21" s="13"/>
      <c r="J21" s="24"/>
      <c r="K21" s="40"/>
    </row>
    <row r="22" spans="1:11" x14ac:dyDescent="0.15">
      <c r="A22" s="36">
        <v>10</v>
      </c>
      <c r="B22" s="37">
        <v>216.95</v>
      </c>
      <c r="C22" s="17"/>
      <c r="D22" s="17"/>
      <c r="E22" s="33"/>
      <c r="F22" s="17"/>
      <c r="G22" s="13"/>
      <c r="H22" s="24"/>
      <c r="I22" s="13"/>
      <c r="J22" s="24"/>
      <c r="K22" s="40"/>
    </row>
    <row r="23" spans="1:11" ht="14" thickBot="1" x14ac:dyDescent="0.2">
      <c r="A23" s="41"/>
      <c r="B23" s="42"/>
      <c r="C23" s="43"/>
      <c r="D23" s="44"/>
      <c r="E23" s="45"/>
      <c r="F23" s="17"/>
      <c r="G23" s="13"/>
      <c r="H23" s="24"/>
      <c r="I23" s="13"/>
      <c r="J23" s="24"/>
      <c r="K23" s="40"/>
    </row>
    <row r="24" spans="1:11" ht="14" thickBot="1" x14ac:dyDescent="0.2">
      <c r="A24" s="13"/>
      <c r="B24" s="17"/>
      <c r="C24" s="13"/>
      <c r="D24" s="17"/>
      <c r="E24" s="17"/>
      <c r="F24" s="17"/>
      <c r="G24" s="13"/>
      <c r="H24" s="24"/>
      <c r="I24" s="13"/>
      <c r="J24" s="24"/>
    </row>
    <row r="25" spans="1:11" ht="14" thickBot="1" x14ac:dyDescent="0.2">
      <c r="A25" s="29" t="s">
        <v>43</v>
      </c>
      <c r="B25" s="11"/>
      <c r="C25" s="11"/>
      <c r="D25" s="11"/>
      <c r="E25" s="30"/>
      <c r="F25" s="30"/>
      <c r="G25" s="31"/>
      <c r="H25" s="13"/>
      <c r="I25" s="13"/>
      <c r="J25" s="13"/>
    </row>
    <row r="26" spans="1:11" x14ac:dyDescent="0.15">
      <c r="A26" s="16" t="s">
        <v>36</v>
      </c>
      <c r="B26" s="47" t="s">
        <v>12</v>
      </c>
      <c r="C26" s="47" t="s">
        <v>13</v>
      </c>
      <c r="D26" s="48" t="s">
        <v>49</v>
      </c>
      <c r="E26" s="49"/>
      <c r="F26" s="79"/>
      <c r="G26" s="52"/>
      <c r="H26" s="13"/>
      <c r="I26" s="13"/>
      <c r="J26" s="13"/>
    </row>
    <row r="27" spans="1:11" x14ac:dyDescent="0.15">
      <c r="A27" s="25">
        <v>44</v>
      </c>
      <c r="B27" s="51">
        <v>0.05</v>
      </c>
      <c r="C27" s="81">
        <v>684930</v>
      </c>
      <c r="D27" s="52">
        <v>5828.1959999999999</v>
      </c>
      <c r="E27" s="49"/>
      <c r="F27" s="79"/>
      <c r="G27" s="52"/>
      <c r="H27" s="24"/>
      <c r="I27" s="13"/>
      <c r="J27" s="13"/>
    </row>
    <row r="28" spans="1:11" x14ac:dyDescent="0.15">
      <c r="A28" s="25">
        <v>45</v>
      </c>
      <c r="B28" s="51">
        <v>0.05</v>
      </c>
      <c r="C28" s="81">
        <v>684930</v>
      </c>
      <c r="D28" s="52">
        <v>14134.936</v>
      </c>
      <c r="E28" s="49"/>
      <c r="F28" s="79"/>
      <c r="G28" s="53"/>
      <c r="H28" s="24"/>
      <c r="I28" s="13"/>
      <c r="J28" s="13"/>
    </row>
    <row r="29" spans="1:11" x14ac:dyDescent="0.15">
      <c r="A29" s="25">
        <v>57</v>
      </c>
      <c r="B29" s="51">
        <v>0.05</v>
      </c>
      <c r="C29" s="81">
        <v>684930</v>
      </c>
      <c r="D29" s="53">
        <v>21740.664000000001</v>
      </c>
      <c r="E29" s="49"/>
      <c r="F29" s="79"/>
      <c r="G29" s="53"/>
      <c r="H29" s="24"/>
      <c r="I29" s="13"/>
      <c r="J29" s="13"/>
    </row>
    <row r="30" spans="1:11" x14ac:dyDescent="0.15">
      <c r="A30" s="25">
        <v>58</v>
      </c>
      <c r="B30" s="51">
        <v>0.05</v>
      </c>
      <c r="C30" s="81">
        <v>684930</v>
      </c>
      <c r="D30" s="53">
        <v>12676.692999999999</v>
      </c>
      <c r="E30" s="49"/>
      <c r="F30" s="79"/>
      <c r="G30" s="53"/>
      <c r="H30" s="13"/>
      <c r="I30" s="13"/>
      <c r="J30" s="13"/>
    </row>
    <row r="31" spans="1:11" ht="14" thickBot="1" x14ac:dyDescent="0.2">
      <c r="A31" s="27">
        <v>59</v>
      </c>
      <c r="B31" s="54">
        <v>0.05</v>
      </c>
      <c r="C31" s="82">
        <v>684930</v>
      </c>
      <c r="D31" s="55">
        <v>27254.827000000001</v>
      </c>
      <c r="E31" s="49"/>
      <c r="F31" s="79"/>
      <c r="G31" s="53"/>
      <c r="H31" s="13"/>
      <c r="I31" s="13"/>
      <c r="J31" s="13"/>
    </row>
    <row r="32" spans="1:11" ht="14" thickBot="1" x14ac:dyDescent="0.2">
      <c r="A32" s="56"/>
      <c r="B32" s="57"/>
      <c r="C32" s="57"/>
      <c r="D32" s="57"/>
      <c r="E32" s="58"/>
      <c r="F32" s="58"/>
      <c r="G32" s="59"/>
      <c r="H32" s="13"/>
      <c r="I32" s="13"/>
      <c r="J32" s="13"/>
    </row>
    <row r="33" spans="1:10" s="62" customFormat="1" x14ac:dyDescent="0.15">
      <c r="A33" s="16" t="s">
        <v>36</v>
      </c>
      <c r="B33" s="60" t="s">
        <v>14</v>
      </c>
      <c r="C33" s="47" t="s">
        <v>13</v>
      </c>
      <c r="D33" s="61" t="s">
        <v>19</v>
      </c>
      <c r="E33" s="60" t="s">
        <v>44</v>
      </c>
      <c r="F33" s="89" t="s">
        <v>20</v>
      </c>
      <c r="G33" s="83"/>
    </row>
    <row r="34" spans="1:10" x14ac:dyDescent="0.15">
      <c r="A34" s="25">
        <v>44</v>
      </c>
      <c r="B34" s="51">
        <f>(D27+74.024)/56.98</f>
        <v>103.58406458406459</v>
      </c>
      <c r="C34" s="81">
        <v>684930</v>
      </c>
      <c r="D34" s="63">
        <f>B34/C34</f>
        <v>1.5123306700548172E-4</v>
      </c>
      <c r="E34" s="64" t="s">
        <v>30</v>
      </c>
      <c r="F34" s="80">
        <v>12230</v>
      </c>
      <c r="G34" s="50"/>
    </row>
    <row r="35" spans="1:10" x14ac:dyDescent="0.15">
      <c r="A35" s="25">
        <v>45</v>
      </c>
      <c r="B35" s="51">
        <f>(D28+74.024)/56.98</f>
        <v>249.36749736749738</v>
      </c>
      <c r="C35" s="81">
        <v>684930</v>
      </c>
      <c r="D35" s="63">
        <f>B35/C35</f>
        <v>3.6407734712670984E-4</v>
      </c>
      <c r="E35" s="64" t="s">
        <v>31</v>
      </c>
      <c r="F35" s="80">
        <v>29340</v>
      </c>
      <c r="G35" s="50"/>
    </row>
    <row r="36" spans="1:10" x14ac:dyDescent="0.15">
      <c r="A36" s="25">
        <v>57</v>
      </c>
      <c r="B36" s="51">
        <f>(D29+74.024)/56.98</f>
        <v>382.84815724815729</v>
      </c>
      <c r="C36" s="81">
        <v>684930</v>
      </c>
      <c r="D36" s="63">
        <f>B36/C36</f>
        <v>5.5895953929329604E-4</v>
      </c>
      <c r="E36" s="64" t="s">
        <v>32</v>
      </c>
      <c r="F36" s="80">
        <v>45640</v>
      </c>
      <c r="G36" s="67"/>
    </row>
    <row r="37" spans="1:10" x14ac:dyDescent="0.15">
      <c r="A37" s="25">
        <v>58</v>
      </c>
      <c r="B37" s="51">
        <f>(D30+74.024)/56.98</f>
        <v>223.77530712530711</v>
      </c>
      <c r="C37" s="81">
        <v>684930</v>
      </c>
      <c r="D37" s="63">
        <f>B37/C37</f>
        <v>3.2671266717081615E-4</v>
      </c>
      <c r="E37" s="64" t="s">
        <v>33</v>
      </c>
      <c r="F37" s="80">
        <v>26900</v>
      </c>
      <c r="G37" s="84"/>
    </row>
    <row r="38" spans="1:10" x14ac:dyDescent="0.15">
      <c r="A38" s="25">
        <v>59</v>
      </c>
      <c r="B38" s="51">
        <f>(D31+74.024)/56.98</f>
        <v>479.62181467181472</v>
      </c>
      <c r="C38" s="81">
        <v>684930</v>
      </c>
      <c r="D38" s="63">
        <f>B38/C38</f>
        <v>7.0024938996950743E-4</v>
      </c>
      <c r="E38" s="64" t="s">
        <v>34</v>
      </c>
      <c r="F38" s="80">
        <v>57050</v>
      </c>
      <c r="G38" s="26"/>
      <c r="H38" s="13"/>
      <c r="I38" s="13"/>
      <c r="J38" s="13"/>
    </row>
    <row r="39" spans="1:10" x14ac:dyDescent="0.15">
      <c r="A39" s="36"/>
      <c r="B39" s="64"/>
      <c r="C39" s="64"/>
      <c r="D39" s="64"/>
      <c r="E39" s="64"/>
      <c r="F39" s="79"/>
      <c r="G39" s="50"/>
    </row>
    <row r="40" spans="1:10" ht="15" thickBot="1" x14ac:dyDescent="0.25">
      <c r="A40" s="65"/>
      <c r="B40" s="66"/>
      <c r="C40" s="74"/>
      <c r="D40" s="66"/>
      <c r="E40" s="85"/>
      <c r="F40" s="90">
        <f>AVERAGE(F34:F38)</f>
        <v>34232</v>
      </c>
      <c r="G40" s="20" t="s">
        <v>45</v>
      </c>
    </row>
    <row r="41" spans="1:10" x14ac:dyDescent="0.15">
      <c r="A41" s="17"/>
      <c r="B41" s="17"/>
      <c r="C41" s="17"/>
      <c r="D41" s="17"/>
      <c r="E41" s="17"/>
      <c r="F41" s="17"/>
    </row>
    <row r="42" spans="1:10" x14ac:dyDescent="0.15">
      <c r="A42" s="17"/>
      <c r="B42" s="17"/>
      <c r="C42" s="17"/>
      <c r="D42" s="17"/>
      <c r="E42" s="17"/>
      <c r="F42" s="17"/>
    </row>
    <row r="43" spans="1:10" x14ac:dyDescent="0.15">
      <c r="A43" s="17"/>
      <c r="B43" s="17"/>
      <c r="C43" s="17"/>
      <c r="D43" s="17"/>
      <c r="E43" s="17"/>
      <c r="F43" s="68"/>
    </row>
    <row r="44" spans="1:10" x14ac:dyDescent="0.15">
      <c r="F44" s="69"/>
    </row>
    <row r="56" spans="1:1" x14ac:dyDescent="0.15">
      <c r="A56" s="13"/>
    </row>
    <row r="57" spans="1:1" x14ac:dyDescent="0.15">
      <c r="A57" s="13"/>
    </row>
    <row r="58" spans="1:1" x14ac:dyDescent="0.15">
      <c r="A58" s="13"/>
    </row>
    <row r="59" spans="1:1" x14ac:dyDescent="0.15">
      <c r="A59" s="13"/>
    </row>
    <row r="60" spans="1:1" x14ac:dyDescent="0.15">
      <c r="A60" s="13"/>
    </row>
    <row r="61" spans="1:1" x14ac:dyDescent="0.15">
      <c r="A61" s="13"/>
    </row>
    <row r="62" spans="1:1" x14ac:dyDescent="0.15">
      <c r="A62" s="13"/>
    </row>
    <row r="77" spans="8:10" x14ac:dyDescent="0.15">
      <c r="H77" s="13"/>
      <c r="I77" s="13"/>
      <c r="J77" s="13"/>
    </row>
    <row r="78" spans="8:10" x14ac:dyDescent="0.15">
      <c r="H78" s="13"/>
      <c r="I78" s="13"/>
      <c r="J78" s="13"/>
    </row>
    <row r="79" spans="8:10" x14ac:dyDescent="0.15">
      <c r="H79" s="13"/>
      <c r="I79" s="13"/>
      <c r="J79" s="13"/>
    </row>
    <row r="80" spans="8:10" x14ac:dyDescent="0.15">
      <c r="H80" s="13"/>
      <c r="I80" s="13"/>
      <c r="J80" s="13"/>
    </row>
    <row r="81" spans="1:10" x14ac:dyDescent="0.15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15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15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15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x14ac:dyDescent="0.15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x14ac:dyDescent="0.15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x14ac:dyDescent="0.15">
      <c r="A87" s="13"/>
      <c r="B87" s="13"/>
      <c r="C87" s="13"/>
      <c r="D87" s="13"/>
      <c r="E87" s="13"/>
      <c r="F87" s="13"/>
      <c r="G87" s="13"/>
      <c r="H87" s="13"/>
      <c r="I87" s="13"/>
      <c r="J87" s="13"/>
    </row>
    <row r="88" spans="1:10" x14ac:dyDescent="0.15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ht="14" thickBo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14" thickBot="1" x14ac:dyDescent="0.2">
      <c r="A90" s="13"/>
      <c r="B90" s="70" t="s">
        <v>8</v>
      </c>
      <c r="C90" s="61"/>
      <c r="D90" s="61"/>
      <c r="E90" s="61"/>
      <c r="F90" s="61"/>
      <c r="G90" s="61"/>
      <c r="H90" s="48"/>
      <c r="I90" s="13"/>
      <c r="J90" s="13"/>
    </row>
    <row r="91" spans="1:10" x14ac:dyDescent="0.15">
      <c r="A91" s="13"/>
      <c r="B91" s="71" t="s">
        <v>9</v>
      </c>
      <c r="C91" s="61" t="s">
        <v>1</v>
      </c>
      <c r="D91" s="61" t="s">
        <v>2</v>
      </c>
      <c r="E91" s="61" t="s">
        <v>3</v>
      </c>
      <c r="F91" s="61" t="s">
        <v>4</v>
      </c>
      <c r="G91" s="61" t="s">
        <v>5</v>
      </c>
      <c r="H91" s="48" t="s">
        <v>6</v>
      </c>
      <c r="I91" s="13"/>
      <c r="J91" s="13"/>
    </row>
    <row r="92" spans="1:10" x14ac:dyDescent="0.15">
      <c r="A92" s="13" t="s">
        <v>7</v>
      </c>
      <c r="B92" s="72">
        <f>(F69+1543.2)/56.973</f>
        <v>27.086514664841243</v>
      </c>
      <c r="C92" s="51">
        <f>B92*15.18</f>
        <v>411.17329261229008</v>
      </c>
      <c r="D92" s="51">
        <v>15.56546</v>
      </c>
      <c r="E92" s="51"/>
      <c r="F92" s="64"/>
      <c r="G92" s="15" t="s">
        <v>10</v>
      </c>
      <c r="H92" s="73">
        <v>970400000000</v>
      </c>
      <c r="I92" s="13"/>
      <c r="J92" s="13"/>
    </row>
    <row r="93" spans="1:10" x14ac:dyDescent="0.15">
      <c r="A93" s="64" t="s">
        <v>46</v>
      </c>
      <c r="B93" s="72">
        <f>(F70+1543.2)/56.973</f>
        <v>27.086514664841243</v>
      </c>
      <c r="C93" s="51"/>
      <c r="D93" s="51">
        <f>B93/1000</f>
        <v>2.7086514664841244E-2</v>
      </c>
      <c r="E93" s="64">
        <v>16404.25</v>
      </c>
      <c r="F93" s="64">
        <f>B93/E93</f>
        <v>1.6511888483070694E-3</v>
      </c>
      <c r="G93" s="64"/>
      <c r="H93" s="26"/>
      <c r="I93" s="13"/>
      <c r="J93" s="13"/>
    </row>
    <row r="94" spans="1:10" x14ac:dyDescent="0.15">
      <c r="A94" s="64" t="s">
        <v>47</v>
      </c>
      <c r="B94" s="72">
        <f>(F71+1543.2)/56.973</f>
        <v>27.086514664841243</v>
      </c>
      <c r="C94" s="51"/>
      <c r="D94" s="51">
        <f>B94/1000</f>
        <v>2.7086514664841244E-2</v>
      </c>
      <c r="E94" s="64">
        <v>32808.5</v>
      </c>
      <c r="F94" s="64">
        <f>B94/E94</f>
        <v>8.2559442415353469E-4</v>
      </c>
      <c r="G94" s="64"/>
      <c r="H94" s="26"/>
      <c r="I94" s="13"/>
      <c r="J94" s="13"/>
    </row>
    <row r="95" spans="1:10" ht="14" thickBot="1" x14ac:dyDescent="0.2">
      <c r="A95" s="74" t="s">
        <v>48</v>
      </c>
      <c r="B95" s="72">
        <f>(F72+1543.2)/56.973</f>
        <v>27.086514664841243</v>
      </c>
      <c r="C95" s="51"/>
      <c r="D95" s="51">
        <f>B95/1000</f>
        <v>2.7086514664841244E-2</v>
      </c>
      <c r="E95" s="64">
        <v>65617</v>
      </c>
      <c r="F95" s="64">
        <f>B95/E95</f>
        <v>4.1279721207676735E-4</v>
      </c>
      <c r="G95" s="64"/>
      <c r="H95" s="26"/>
      <c r="I95" s="13"/>
      <c r="J95" s="13"/>
    </row>
    <row r="96" spans="1:10" ht="14" thickBot="1" x14ac:dyDescent="0.2">
      <c r="A96" s="13"/>
      <c r="B96" s="65"/>
      <c r="C96" s="74"/>
      <c r="D96" s="74"/>
      <c r="E96" s="74"/>
      <c r="F96" s="75">
        <f>AVERAGE(F93:F95)</f>
        <v>9.6319349484579053E-4</v>
      </c>
      <c r="G96" s="76" t="s">
        <v>11</v>
      </c>
      <c r="H96" s="77">
        <v>1329000</v>
      </c>
      <c r="I96" s="13"/>
      <c r="J96" s="13"/>
    </row>
    <row r="97" spans="1:10" x14ac:dyDescent="0.15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spans="1:10" x14ac:dyDescent="0.15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x14ac:dyDescent="0.15">
      <c r="A99" s="13"/>
      <c r="B99" s="13"/>
      <c r="C99" s="13"/>
      <c r="D99" s="13"/>
      <c r="E99" s="13"/>
      <c r="F99" s="13"/>
      <c r="G99" s="13"/>
      <c r="H99" s="13"/>
      <c r="I99" s="13"/>
      <c r="J99" s="13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C1EB-2CB5-6941-90E5-6B512BFF21EC}">
  <dimension ref="A2:J88"/>
  <sheetViews>
    <sheetView zoomScale="108" zoomScaleNormal="108" workbookViewId="0">
      <selection activeCell="A6" sqref="A6"/>
    </sheetView>
  </sheetViews>
  <sheetFormatPr baseColWidth="10" defaultRowHeight="13" x14ac:dyDescent="0.15"/>
  <cols>
    <col min="1" max="1" width="37" style="23" bestFit="1" customWidth="1"/>
    <col min="2" max="2" width="30.83203125" style="23" customWidth="1"/>
    <col min="3" max="3" width="22.6640625" style="23" bestFit="1" customWidth="1"/>
    <col min="4" max="4" width="27.5" style="23" bestFit="1" customWidth="1"/>
    <col min="5" max="5" width="19.83203125" style="23" bestFit="1" customWidth="1"/>
    <col min="6" max="6" width="21" style="23" bestFit="1" customWidth="1"/>
    <col min="7" max="7" width="21.6640625" style="23" bestFit="1" customWidth="1"/>
    <col min="8" max="16384" width="10.83203125" style="23"/>
  </cols>
  <sheetData>
    <row r="2" spans="1:9" x14ac:dyDescent="0.15">
      <c r="A2" s="21" t="s">
        <v>17</v>
      </c>
      <c r="B2" s="22" t="s">
        <v>0</v>
      </c>
      <c r="C2" s="13"/>
      <c r="D2" s="13"/>
      <c r="E2" s="13"/>
      <c r="F2" s="13"/>
      <c r="G2" s="24"/>
      <c r="H2" s="13"/>
      <c r="I2" s="13"/>
    </row>
    <row r="3" spans="1:9" ht="14" thickBot="1" x14ac:dyDescent="0.2">
      <c r="A3" s="18"/>
      <c r="B3" s="13"/>
      <c r="C3" s="13"/>
      <c r="D3" s="13"/>
      <c r="E3" s="13"/>
      <c r="H3" s="13"/>
      <c r="I3" s="13"/>
    </row>
    <row r="4" spans="1:9" x14ac:dyDescent="0.15">
      <c r="A4" s="21" t="s">
        <v>22</v>
      </c>
      <c r="B4" s="13"/>
      <c r="C4" s="13"/>
      <c r="D4" s="13"/>
      <c r="E4" s="13"/>
      <c r="F4" s="9" t="s">
        <v>36</v>
      </c>
      <c r="G4" s="10" t="s">
        <v>42</v>
      </c>
      <c r="H4" s="13"/>
    </row>
    <row r="5" spans="1:9" x14ac:dyDescent="0.15">
      <c r="A5" s="13"/>
      <c r="B5" s="13"/>
      <c r="C5" s="13"/>
      <c r="D5" s="13"/>
      <c r="E5" s="13"/>
      <c r="F5" s="25">
        <v>14</v>
      </c>
      <c r="G5" s="26" t="s">
        <v>25</v>
      </c>
      <c r="H5" s="13"/>
    </row>
    <row r="6" spans="1:9" x14ac:dyDescent="0.15">
      <c r="A6" s="13"/>
      <c r="B6" s="13"/>
      <c r="C6" s="13"/>
      <c r="D6" s="13"/>
      <c r="E6" s="13"/>
      <c r="F6" s="25">
        <v>15</v>
      </c>
      <c r="G6" s="26" t="s">
        <v>25</v>
      </c>
      <c r="H6" s="13"/>
    </row>
    <row r="7" spans="1:9" x14ac:dyDescent="0.15">
      <c r="A7" s="13"/>
      <c r="B7" s="13"/>
      <c r="C7" s="13"/>
      <c r="D7" s="13"/>
      <c r="E7" s="13"/>
      <c r="F7" s="25">
        <v>16</v>
      </c>
      <c r="G7" s="26" t="s">
        <v>25</v>
      </c>
      <c r="H7" s="13"/>
    </row>
    <row r="8" spans="1:9" x14ac:dyDescent="0.15">
      <c r="A8" s="13"/>
      <c r="B8" s="13"/>
      <c r="C8" s="13"/>
      <c r="D8" s="13"/>
      <c r="E8" s="13"/>
      <c r="F8" s="25">
        <v>26</v>
      </c>
      <c r="G8" s="26" t="s">
        <v>25</v>
      </c>
      <c r="H8" s="13"/>
    </row>
    <row r="9" spans="1:9" ht="14" thickBot="1" x14ac:dyDescent="0.2">
      <c r="A9" s="13"/>
      <c r="B9" s="13"/>
      <c r="C9" s="13"/>
      <c r="D9" s="13"/>
      <c r="E9" s="13"/>
      <c r="F9" s="27">
        <v>27</v>
      </c>
      <c r="G9" s="28" t="s">
        <v>25</v>
      </c>
      <c r="H9" s="13"/>
    </row>
    <row r="10" spans="1:9" x14ac:dyDescent="0.15">
      <c r="A10" s="13"/>
      <c r="B10" s="13"/>
      <c r="C10" s="13"/>
      <c r="D10" s="13"/>
      <c r="E10" s="13"/>
      <c r="F10" s="24"/>
      <c r="G10" s="13"/>
      <c r="H10" s="24"/>
      <c r="I10" s="13"/>
    </row>
    <row r="11" spans="1:9" x14ac:dyDescent="0.15">
      <c r="A11" s="13"/>
      <c r="B11" s="13"/>
      <c r="C11" s="13"/>
      <c r="D11" s="13"/>
      <c r="E11" s="13"/>
      <c r="F11" s="13"/>
      <c r="G11" s="13"/>
      <c r="H11" s="24"/>
      <c r="I11" s="13"/>
    </row>
    <row r="12" spans="1:9" x14ac:dyDescent="0.15">
      <c r="A12" s="13"/>
      <c r="B12" s="13"/>
      <c r="C12" s="13"/>
      <c r="D12" s="13"/>
      <c r="E12" s="13"/>
      <c r="F12" s="13"/>
      <c r="G12" s="13"/>
      <c r="H12" s="24"/>
      <c r="I12" s="13"/>
    </row>
    <row r="13" spans="1:9" x14ac:dyDescent="0.15">
      <c r="H13" s="24"/>
      <c r="I13" s="13"/>
    </row>
    <row r="14" spans="1:9" ht="14" thickBot="1" x14ac:dyDescent="0.2">
      <c r="A14" s="17"/>
      <c r="B14" s="17"/>
      <c r="C14" s="17"/>
      <c r="D14" s="17"/>
      <c r="E14" s="17"/>
      <c r="F14" s="17"/>
      <c r="G14" s="17"/>
      <c r="H14" s="24"/>
      <c r="I14" s="13"/>
    </row>
    <row r="15" spans="1:9" x14ac:dyDescent="0.15">
      <c r="A15" s="29" t="s">
        <v>40</v>
      </c>
      <c r="B15" s="11"/>
      <c r="C15" s="30"/>
      <c r="D15" s="11"/>
      <c r="E15" s="31"/>
      <c r="F15" s="13"/>
      <c r="G15" s="13"/>
      <c r="H15" s="13"/>
      <c r="I15" s="13"/>
    </row>
    <row r="16" spans="1:9" x14ac:dyDescent="0.15">
      <c r="A16" s="12"/>
      <c r="B16" s="13"/>
      <c r="C16" s="17"/>
      <c r="D16" s="17"/>
      <c r="E16" s="33"/>
      <c r="F16" s="13"/>
      <c r="G16" s="13"/>
      <c r="H16" s="13"/>
      <c r="I16" s="13"/>
    </row>
    <row r="17" spans="1:10" x14ac:dyDescent="0.15">
      <c r="A17" s="14" t="s">
        <v>41</v>
      </c>
      <c r="B17" s="15" t="s">
        <v>18</v>
      </c>
      <c r="C17" s="17"/>
      <c r="D17" s="17"/>
      <c r="E17" s="33"/>
      <c r="F17" s="24"/>
      <c r="G17" s="13"/>
      <c r="H17" s="13"/>
      <c r="I17" s="24"/>
      <c r="J17" s="40"/>
    </row>
    <row r="18" spans="1:10" x14ac:dyDescent="0.15">
      <c r="A18" s="36">
        <v>750</v>
      </c>
      <c r="B18" s="37" t="s">
        <v>24</v>
      </c>
      <c r="C18" s="17"/>
      <c r="D18" s="17"/>
      <c r="E18" s="33"/>
      <c r="F18" s="13"/>
      <c r="G18" s="13"/>
      <c r="H18" s="13"/>
      <c r="I18" s="24"/>
      <c r="J18" s="40"/>
    </row>
    <row r="19" spans="1:10" x14ac:dyDescent="0.15">
      <c r="A19" s="36">
        <v>500</v>
      </c>
      <c r="B19" s="37">
        <v>32265.714</v>
      </c>
      <c r="C19" s="17"/>
      <c r="D19" s="17"/>
      <c r="E19" s="33"/>
      <c r="F19" s="24"/>
      <c r="G19" s="13"/>
      <c r="H19" s="13"/>
      <c r="I19" s="24"/>
      <c r="J19" s="40"/>
    </row>
    <row r="20" spans="1:10" x14ac:dyDescent="0.15">
      <c r="A20" s="38">
        <v>250</v>
      </c>
      <c r="B20" s="39">
        <v>39566.605000000003</v>
      </c>
      <c r="C20" s="17"/>
      <c r="D20" s="17"/>
      <c r="E20" s="33"/>
      <c r="F20" s="13"/>
      <c r="G20" s="13"/>
      <c r="H20" s="13"/>
      <c r="I20" s="24"/>
      <c r="J20" s="40"/>
    </row>
    <row r="21" spans="1:10" x14ac:dyDescent="0.15">
      <c r="A21" s="38">
        <v>100</v>
      </c>
      <c r="B21" s="39">
        <v>15370.492</v>
      </c>
      <c r="C21" s="17"/>
      <c r="D21" s="17"/>
      <c r="E21" s="33"/>
      <c r="F21" s="13"/>
      <c r="G21" s="13"/>
      <c r="H21" s="13"/>
      <c r="I21" s="24"/>
      <c r="J21" s="40"/>
    </row>
    <row r="22" spans="1:10" x14ac:dyDescent="0.15">
      <c r="A22" s="38">
        <v>50</v>
      </c>
      <c r="B22" s="39">
        <v>6609.3680000000004</v>
      </c>
      <c r="C22" s="17"/>
      <c r="D22" s="17"/>
      <c r="E22" s="33"/>
      <c r="F22" s="13"/>
      <c r="G22" s="13"/>
      <c r="H22" s="13"/>
      <c r="I22" s="24"/>
      <c r="J22" s="40"/>
    </row>
    <row r="23" spans="1:10" x14ac:dyDescent="0.15">
      <c r="A23" s="38">
        <v>25</v>
      </c>
      <c r="B23" s="39">
        <v>2699.4769999999999</v>
      </c>
      <c r="C23" s="17"/>
      <c r="D23" s="17"/>
      <c r="E23" s="33"/>
      <c r="F23" s="13"/>
      <c r="G23" s="24"/>
      <c r="H23" s="13"/>
      <c r="I23" s="24"/>
      <c r="J23" s="40"/>
    </row>
    <row r="24" spans="1:10" x14ac:dyDescent="0.15">
      <c r="A24" s="38">
        <v>10</v>
      </c>
      <c r="B24" s="39">
        <v>948.678</v>
      </c>
      <c r="C24" s="17"/>
      <c r="D24" s="17"/>
      <c r="E24" s="33"/>
      <c r="F24" s="13"/>
      <c r="G24" s="24"/>
      <c r="H24" s="13"/>
      <c r="I24" s="24"/>
    </row>
    <row r="25" spans="1:10" x14ac:dyDescent="0.15">
      <c r="A25" s="36">
        <v>5</v>
      </c>
      <c r="B25" s="35" t="s">
        <v>24</v>
      </c>
      <c r="C25" s="17"/>
      <c r="D25" s="17"/>
      <c r="E25" s="33"/>
      <c r="F25" s="13"/>
      <c r="G25" s="24"/>
      <c r="H25" s="13"/>
      <c r="I25" s="13"/>
    </row>
    <row r="26" spans="1:10" x14ac:dyDescent="0.15">
      <c r="A26" s="12"/>
      <c r="B26" s="13"/>
      <c r="C26" s="17"/>
      <c r="D26" s="17"/>
      <c r="E26" s="33"/>
      <c r="F26" s="13"/>
      <c r="G26" s="24"/>
      <c r="H26" s="13"/>
      <c r="I26" s="13"/>
    </row>
    <row r="27" spans="1:10" ht="14" thickBot="1" x14ac:dyDescent="0.2">
      <c r="A27" s="41"/>
      <c r="B27" s="42"/>
      <c r="C27" s="42"/>
      <c r="D27" s="43"/>
      <c r="E27" s="45"/>
      <c r="F27" s="13"/>
      <c r="G27" s="13"/>
      <c r="H27" s="13"/>
      <c r="I27" s="13"/>
    </row>
    <row r="28" spans="1:10" ht="14" thickBot="1" x14ac:dyDescent="0.2">
      <c r="H28" s="13"/>
      <c r="I28" s="13"/>
    </row>
    <row r="29" spans="1:10" ht="14" thickBot="1" x14ac:dyDescent="0.2">
      <c r="A29" s="29" t="s">
        <v>43</v>
      </c>
      <c r="B29" s="11"/>
      <c r="C29" s="11"/>
      <c r="D29" s="11"/>
      <c r="E29" s="30"/>
      <c r="F29" s="30"/>
      <c r="G29" s="31"/>
      <c r="H29" s="13"/>
      <c r="I29" s="13"/>
    </row>
    <row r="30" spans="1:10" x14ac:dyDescent="0.15">
      <c r="A30" s="16" t="s">
        <v>36</v>
      </c>
      <c r="B30" s="47" t="s">
        <v>12</v>
      </c>
      <c r="C30" s="47" t="s">
        <v>13</v>
      </c>
      <c r="D30" s="48" t="s">
        <v>49</v>
      </c>
      <c r="E30" s="49"/>
      <c r="F30" s="79"/>
      <c r="G30" s="26"/>
      <c r="H30" s="13"/>
      <c r="I30" s="13"/>
    </row>
    <row r="31" spans="1:10" x14ac:dyDescent="0.15">
      <c r="A31" s="25">
        <v>14</v>
      </c>
      <c r="B31" s="92">
        <v>2.5000000000000001E-2</v>
      </c>
      <c r="C31" s="64">
        <v>342465</v>
      </c>
      <c r="D31" s="53">
        <v>5431.7820000000002</v>
      </c>
      <c r="E31" s="49"/>
      <c r="F31" s="79"/>
      <c r="G31" s="52"/>
      <c r="H31" s="13"/>
      <c r="I31" s="13"/>
    </row>
    <row r="32" spans="1:10" x14ac:dyDescent="0.15">
      <c r="A32" s="25">
        <v>15</v>
      </c>
      <c r="B32" s="92">
        <v>2.5000000000000001E-2</v>
      </c>
      <c r="C32" s="64">
        <v>342465</v>
      </c>
      <c r="D32" s="52">
        <v>9754.5010000000002</v>
      </c>
      <c r="E32" s="49"/>
      <c r="F32" s="79"/>
      <c r="G32" s="52"/>
      <c r="H32" s="13"/>
      <c r="I32" s="13"/>
    </row>
    <row r="33" spans="1:9" x14ac:dyDescent="0.15">
      <c r="A33" s="25">
        <v>16</v>
      </c>
      <c r="B33" s="92">
        <v>2.5000000000000001E-2</v>
      </c>
      <c r="C33" s="64">
        <v>342465</v>
      </c>
      <c r="D33" s="52">
        <v>10970.986000000001</v>
      </c>
      <c r="E33" s="49"/>
      <c r="F33" s="79"/>
      <c r="G33" s="52"/>
      <c r="H33" s="13"/>
      <c r="I33" s="13"/>
    </row>
    <row r="34" spans="1:9" x14ac:dyDescent="0.15">
      <c r="A34" s="25">
        <v>26</v>
      </c>
      <c r="B34" s="92">
        <v>2.5000000000000001E-2</v>
      </c>
      <c r="C34" s="64">
        <v>342465</v>
      </c>
      <c r="D34" s="52">
        <v>10459.501</v>
      </c>
      <c r="E34" s="49"/>
      <c r="F34" s="79"/>
      <c r="G34" s="52"/>
    </row>
    <row r="35" spans="1:9" ht="14" thickBot="1" x14ac:dyDescent="0.2">
      <c r="A35" s="27">
        <v>27</v>
      </c>
      <c r="B35" s="103">
        <v>2.5000000000000001E-2</v>
      </c>
      <c r="C35" s="74">
        <v>342465</v>
      </c>
      <c r="D35" s="104">
        <v>8287.652</v>
      </c>
      <c r="E35" s="49"/>
      <c r="F35" s="79"/>
      <c r="G35" s="52"/>
    </row>
    <row r="36" spans="1:9" ht="14" thickBot="1" x14ac:dyDescent="0.2">
      <c r="A36" s="108"/>
      <c r="B36" s="105"/>
      <c r="C36" s="106"/>
      <c r="D36" s="107"/>
      <c r="E36" s="94"/>
      <c r="F36" s="94"/>
      <c r="G36" s="102"/>
    </row>
    <row r="37" spans="1:9" x14ac:dyDescent="0.15">
      <c r="A37" s="16" t="s">
        <v>36</v>
      </c>
      <c r="B37" s="60" t="s">
        <v>14</v>
      </c>
      <c r="C37" s="47" t="s">
        <v>13</v>
      </c>
      <c r="D37" s="61" t="s">
        <v>19</v>
      </c>
      <c r="E37" s="60" t="s">
        <v>44</v>
      </c>
      <c r="F37" s="89" t="s">
        <v>20</v>
      </c>
      <c r="G37" s="98"/>
    </row>
    <row r="38" spans="1:9" x14ac:dyDescent="0.15">
      <c r="A38" s="25">
        <v>14</v>
      </c>
      <c r="B38" s="51">
        <f>(D31+1118.6)/162.73</f>
        <v>40.253069501628467</v>
      </c>
      <c r="C38" s="64">
        <v>342465</v>
      </c>
      <c r="D38" s="63">
        <f>B38/C38</f>
        <v>1.1753922153104249E-4</v>
      </c>
      <c r="E38" s="64">
        <v>2.0299999999999999E-2</v>
      </c>
      <c r="F38" s="80">
        <v>12230</v>
      </c>
      <c r="G38" s="50"/>
    </row>
    <row r="39" spans="1:9" x14ac:dyDescent="0.15">
      <c r="A39" s="25">
        <v>15</v>
      </c>
      <c r="B39" s="51">
        <f>(D32+1118.6)/162.73</f>
        <v>66.816819271185409</v>
      </c>
      <c r="C39" s="64">
        <v>342465</v>
      </c>
      <c r="D39" s="63">
        <f>B39/C39</f>
        <v>1.9510554150405269E-4</v>
      </c>
      <c r="E39" s="64" t="s">
        <v>26</v>
      </c>
      <c r="F39" s="80">
        <v>16300</v>
      </c>
      <c r="G39" s="50"/>
    </row>
    <row r="40" spans="1:9" x14ac:dyDescent="0.15">
      <c r="A40" s="25">
        <v>16</v>
      </c>
      <c r="B40" s="51">
        <f>(D33+1118.6)/162.73</f>
        <v>74.29230012904813</v>
      </c>
      <c r="C40" s="64">
        <v>342465</v>
      </c>
      <c r="D40" s="63">
        <f>B40/C40</f>
        <v>2.1693399363160654E-4</v>
      </c>
      <c r="E40" s="64" t="s">
        <v>27</v>
      </c>
      <c r="F40" s="80">
        <v>17930</v>
      </c>
      <c r="G40" s="50"/>
    </row>
    <row r="41" spans="1:9" x14ac:dyDescent="0.15">
      <c r="A41" s="25">
        <v>26</v>
      </c>
      <c r="B41" s="51">
        <f>(D34+1118.6)/162.73</f>
        <v>71.149148896945874</v>
      </c>
      <c r="C41" s="64">
        <v>342465</v>
      </c>
      <c r="D41" s="63">
        <f>B41/C41</f>
        <v>2.0775597184222001E-4</v>
      </c>
      <c r="E41" s="64" t="s">
        <v>28</v>
      </c>
      <c r="F41" s="80">
        <v>17120</v>
      </c>
      <c r="G41" s="50"/>
      <c r="H41" s="13"/>
      <c r="I41" s="13"/>
    </row>
    <row r="42" spans="1:9" x14ac:dyDescent="0.15">
      <c r="A42" s="25">
        <v>27</v>
      </c>
      <c r="B42" s="51">
        <f>(D35+1118.6)/162.73</f>
        <v>57.802814477969648</v>
      </c>
      <c r="C42" s="64">
        <v>342465</v>
      </c>
      <c r="D42" s="63">
        <f>B42/C42</f>
        <v>1.6878458960176851E-4</v>
      </c>
      <c r="E42" s="64" t="s">
        <v>29</v>
      </c>
      <c r="F42" s="80">
        <v>13860</v>
      </c>
      <c r="G42" s="50"/>
    </row>
    <row r="43" spans="1:9" x14ac:dyDescent="0.15">
      <c r="A43" s="34"/>
      <c r="B43" s="64"/>
      <c r="C43" s="79"/>
      <c r="D43" s="64"/>
      <c r="E43" s="64"/>
      <c r="F43" s="19"/>
      <c r="G43" s="50"/>
    </row>
    <row r="44" spans="1:9" ht="15" thickBot="1" x14ac:dyDescent="0.25">
      <c r="A44" s="99"/>
      <c r="B44" s="66"/>
      <c r="C44" s="66"/>
      <c r="D44" s="66"/>
      <c r="E44" s="66"/>
      <c r="F44" s="90">
        <f>AVERAGE(F38:F42)</f>
        <v>15488</v>
      </c>
      <c r="G44" s="20" t="s">
        <v>45</v>
      </c>
    </row>
    <row r="45" spans="1:9" x14ac:dyDescent="0.15">
      <c r="A45" s="17"/>
      <c r="B45" s="17"/>
      <c r="C45" s="17"/>
      <c r="D45" s="17"/>
      <c r="E45" s="17"/>
      <c r="F45" s="17"/>
      <c r="G45" s="17"/>
    </row>
    <row r="46" spans="1:9" x14ac:dyDescent="0.15">
      <c r="A46" s="17"/>
      <c r="B46" s="17"/>
      <c r="C46" s="17"/>
      <c r="D46" s="17"/>
      <c r="E46" s="17"/>
      <c r="F46" s="17"/>
      <c r="G46" s="17"/>
    </row>
    <row r="47" spans="1:9" x14ac:dyDescent="0.15">
      <c r="A47" s="78"/>
      <c r="B47" s="17"/>
      <c r="C47" s="17"/>
      <c r="D47" s="17"/>
      <c r="E47" s="17"/>
      <c r="F47" s="17"/>
      <c r="G47" s="17"/>
    </row>
    <row r="48" spans="1:9" x14ac:dyDescent="0.15">
      <c r="A48" s="78"/>
      <c r="B48" s="17"/>
      <c r="C48" s="17"/>
      <c r="D48" s="17"/>
      <c r="E48" s="17"/>
      <c r="F48" s="17"/>
      <c r="G48" s="17"/>
    </row>
    <row r="49" spans="1:7" x14ac:dyDescent="0.15">
      <c r="A49" s="78"/>
      <c r="B49" s="17"/>
      <c r="C49" s="17"/>
      <c r="D49" s="17"/>
      <c r="E49" s="17"/>
      <c r="F49" s="17"/>
      <c r="G49" s="17"/>
    </row>
    <row r="50" spans="1:7" x14ac:dyDescent="0.15">
      <c r="A50" s="78"/>
      <c r="B50" s="17"/>
      <c r="C50" s="17"/>
      <c r="D50" s="17"/>
      <c r="E50" s="17"/>
      <c r="F50" s="17"/>
      <c r="G50" s="17"/>
    </row>
    <row r="51" spans="1:7" x14ac:dyDescent="0.15">
      <c r="A51" s="78"/>
      <c r="B51" s="17"/>
      <c r="C51" s="17"/>
      <c r="D51" s="17"/>
      <c r="E51" s="17"/>
      <c r="F51" s="17"/>
      <c r="G51" s="17"/>
    </row>
    <row r="52" spans="1:7" x14ac:dyDescent="0.15">
      <c r="A52" s="17"/>
      <c r="B52" s="17"/>
      <c r="C52" s="17"/>
      <c r="D52" s="17"/>
      <c r="E52" s="17"/>
      <c r="F52" s="17"/>
      <c r="G52" s="17"/>
    </row>
    <row r="53" spans="1:7" x14ac:dyDescent="0.15">
      <c r="A53" s="17"/>
      <c r="B53" s="17"/>
      <c r="C53" s="17"/>
      <c r="D53" s="17"/>
      <c r="E53" s="17"/>
      <c r="F53" s="17"/>
      <c r="G53" s="17"/>
    </row>
    <row r="54" spans="1:7" x14ac:dyDescent="0.15">
      <c r="A54" s="17"/>
      <c r="B54" s="17"/>
      <c r="C54" s="17"/>
      <c r="D54" s="17"/>
      <c r="E54" s="17"/>
      <c r="F54" s="17"/>
      <c r="G54" s="17"/>
    </row>
    <row r="66" spans="1:9" x14ac:dyDescent="0.15">
      <c r="G66" s="13"/>
      <c r="H66" s="13"/>
      <c r="I66" s="13"/>
    </row>
    <row r="67" spans="1:9" x14ac:dyDescent="0.15">
      <c r="G67" s="13"/>
      <c r="H67" s="13"/>
      <c r="I67" s="13"/>
    </row>
    <row r="68" spans="1:9" x14ac:dyDescent="0.15">
      <c r="A68" s="13"/>
      <c r="B68" s="13"/>
      <c r="C68" s="13"/>
      <c r="D68" s="13"/>
      <c r="E68" s="13"/>
      <c r="G68" s="13"/>
      <c r="H68" s="13"/>
      <c r="I68" s="13"/>
    </row>
    <row r="69" spans="1:9" x14ac:dyDescent="0.15">
      <c r="A69" s="13"/>
      <c r="B69" s="13"/>
      <c r="C69" s="13"/>
      <c r="D69" s="13"/>
      <c r="E69" s="13"/>
      <c r="G69" s="13"/>
      <c r="H69" s="13"/>
      <c r="I69" s="13"/>
    </row>
    <row r="70" spans="1:9" x14ac:dyDescent="0.1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15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15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15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15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15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14" thickBot="1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4" thickBot="1" x14ac:dyDescent="0.2">
      <c r="A77" s="70" t="s">
        <v>8</v>
      </c>
      <c r="B77" s="61"/>
      <c r="C77" s="61"/>
      <c r="D77" s="61"/>
      <c r="E77" s="61"/>
      <c r="F77" s="13"/>
      <c r="G77" s="13"/>
      <c r="H77" s="13"/>
      <c r="I77" s="13"/>
    </row>
    <row r="78" spans="1:9" ht="14" thickBot="1" x14ac:dyDescent="0.2">
      <c r="A78" s="71" t="s">
        <v>9</v>
      </c>
      <c r="B78" s="61" t="s">
        <v>1</v>
      </c>
      <c r="C78" s="61" t="s">
        <v>2</v>
      </c>
      <c r="D78" s="61" t="s">
        <v>3</v>
      </c>
      <c r="E78" s="61" t="s">
        <v>4</v>
      </c>
      <c r="F78" s="13"/>
      <c r="G78" s="13"/>
      <c r="H78" s="13"/>
      <c r="I78" s="13"/>
    </row>
    <row r="79" spans="1:9" ht="14" thickBot="1" x14ac:dyDescent="0.2">
      <c r="A79" s="72">
        <f>(D29+1543.2)/56.973</f>
        <v>27.086514664841243</v>
      </c>
      <c r="B79" s="51">
        <f>A79*15.18</f>
        <v>411.17329261229008</v>
      </c>
      <c r="C79" s="51">
        <v>15.56546</v>
      </c>
      <c r="D79" s="51"/>
      <c r="E79" s="64"/>
      <c r="F79" s="61"/>
      <c r="G79" s="48"/>
      <c r="H79" s="13"/>
      <c r="I79" s="13"/>
    </row>
    <row r="80" spans="1:9" x14ac:dyDescent="0.15">
      <c r="A80" s="72" t="e">
        <f>(D30+1543.2)/56.973</f>
        <v>#VALUE!</v>
      </c>
      <c r="B80" s="51"/>
      <c r="C80" s="51" t="e">
        <f>A80/1000</f>
        <v>#VALUE!</v>
      </c>
      <c r="D80" s="64">
        <v>16404.25</v>
      </c>
      <c r="E80" s="64" t="e">
        <f>A80/D80</f>
        <v>#VALUE!</v>
      </c>
      <c r="F80" s="61" t="s">
        <v>5</v>
      </c>
      <c r="G80" s="48" t="s">
        <v>6</v>
      </c>
      <c r="H80" s="13"/>
      <c r="I80" s="13"/>
    </row>
    <row r="81" spans="1:9" x14ac:dyDescent="0.15">
      <c r="A81" s="72">
        <f>(E58+1543.2)/56.973</f>
        <v>27.086514664841243</v>
      </c>
      <c r="B81" s="51"/>
      <c r="C81" s="51">
        <f>A81/1000</f>
        <v>2.7086514664841244E-2</v>
      </c>
      <c r="D81" s="64">
        <v>32808.5</v>
      </c>
      <c r="E81" s="64">
        <f>A81/D81</f>
        <v>8.2559442415353469E-4</v>
      </c>
      <c r="F81" s="15" t="s">
        <v>10</v>
      </c>
      <c r="G81" s="73">
        <v>970400000000</v>
      </c>
      <c r="H81" s="13"/>
      <c r="I81" s="13"/>
    </row>
    <row r="82" spans="1:9" x14ac:dyDescent="0.15">
      <c r="A82" s="72">
        <f>(E59+1543.2)/56.973</f>
        <v>27.086514664841243</v>
      </c>
      <c r="B82" s="51"/>
      <c r="C82" s="51">
        <f>A82/1000</f>
        <v>2.7086514664841244E-2</v>
      </c>
      <c r="D82" s="64">
        <v>65617</v>
      </c>
      <c r="E82" s="64">
        <f>A82/D82</f>
        <v>4.1279721207676735E-4</v>
      </c>
      <c r="F82" s="64"/>
      <c r="G82" s="26"/>
      <c r="H82" s="13"/>
      <c r="I82" s="13"/>
    </row>
    <row r="83" spans="1:9" ht="14" thickBot="1" x14ac:dyDescent="0.2">
      <c r="A83" s="65"/>
      <c r="B83" s="74"/>
      <c r="C83" s="74"/>
      <c r="D83" s="74"/>
      <c r="E83" s="75" t="e">
        <f>AVERAGE(E80:E82)</f>
        <v>#VALUE!</v>
      </c>
      <c r="F83" s="64"/>
      <c r="G83" s="26"/>
      <c r="H83" s="13"/>
      <c r="I83" s="13"/>
    </row>
    <row r="84" spans="1:9" x14ac:dyDescent="0.15">
      <c r="A84" s="13"/>
      <c r="B84" s="13"/>
      <c r="C84" s="13"/>
      <c r="D84" s="13"/>
      <c r="E84" s="13"/>
      <c r="F84" s="64"/>
      <c r="G84" s="26"/>
      <c r="H84" s="13"/>
      <c r="I84" s="13"/>
    </row>
    <row r="85" spans="1:9" ht="14" thickBot="1" x14ac:dyDescent="0.2">
      <c r="A85" s="13"/>
      <c r="B85" s="13"/>
      <c r="C85" s="13"/>
      <c r="D85" s="13"/>
      <c r="E85" s="13"/>
      <c r="F85" s="76" t="s">
        <v>11</v>
      </c>
      <c r="G85" s="77">
        <v>1329000</v>
      </c>
      <c r="H85" s="13"/>
      <c r="I85" s="13"/>
    </row>
    <row r="86" spans="1:9" x14ac:dyDescent="0.15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15">
      <c r="F87" s="13"/>
      <c r="G87" s="13"/>
      <c r="H87" s="13"/>
      <c r="I87" s="13"/>
    </row>
    <row r="88" spans="1:9" x14ac:dyDescent="0.15">
      <c r="F88" s="13"/>
      <c r="G88" s="13"/>
      <c r="H88" s="13"/>
      <c r="I88" s="13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360C-C6AA-DA4E-9B31-8738069A3EF7}">
  <dimension ref="A2:J88"/>
  <sheetViews>
    <sheetView zoomScale="108" zoomScaleNormal="108" workbookViewId="0">
      <selection activeCell="A6" sqref="A6"/>
    </sheetView>
  </sheetViews>
  <sheetFormatPr baseColWidth="10" defaultRowHeight="13" x14ac:dyDescent="0.15"/>
  <cols>
    <col min="1" max="1" width="37" style="23" bestFit="1" customWidth="1"/>
    <col min="2" max="2" width="30.6640625" style="23" bestFit="1" customWidth="1"/>
    <col min="3" max="3" width="18.33203125" style="23" bestFit="1" customWidth="1"/>
    <col min="4" max="4" width="27.5" style="23" bestFit="1" customWidth="1"/>
    <col min="5" max="5" width="26.6640625" style="23" bestFit="1" customWidth="1"/>
    <col min="6" max="6" width="18" style="23" bestFit="1" customWidth="1"/>
    <col min="7" max="7" width="22.6640625" style="23" bestFit="1" customWidth="1"/>
    <col min="8" max="8" width="10.83203125" style="23"/>
    <col min="9" max="9" width="2.1640625" style="23" bestFit="1" customWidth="1"/>
    <col min="10" max="10" width="6.6640625" style="23" bestFit="1" customWidth="1"/>
    <col min="11" max="16384" width="10.83203125" style="23"/>
  </cols>
  <sheetData>
    <row r="2" spans="1:9" x14ac:dyDescent="0.15">
      <c r="A2" s="21" t="s">
        <v>17</v>
      </c>
      <c r="B2" s="22" t="s">
        <v>0</v>
      </c>
      <c r="C2" s="13"/>
      <c r="D2" s="13"/>
      <c r="E2" s="13"/>
      <c r="F2" s="13"/>
      <c r="G2" s="24"/>
      <c r="H2" s="13"/>
      <c r="I2" s="13"/>
    </row>
    <row r="3" spans="1:9" ht="14" thickBot="1" x14ac:dyDescent="0.2">
      <c r="A3" s="18"/>
      <c r="B3" s="13"/>
      <c r="C3" s="13"/>
      <c r="D3" s="13"/>
      <c r="E3" s="13"/>
      <c r="H3" s="13"/>
      <c r="I3" s="13"/>
    </row>
    <row r="4" spans="1:9" x14ac:dyDescent="0.15">
      <c r="A4" s="21" t="s">
        <v>22</v>
      </c>
      <c r="B4" s="13"/>
      <c r="C4" s="13"/>
      <c r="D4" s="13"/>
      <c r="E4" s="13"/>
      <c r="F4" s="9" t="s">
        <v>36</v>
      </c>
      <c r="G4" s="10" t="s">
        <v>42</v>
      </c>
      <c r="H4" s="13"/>
    </row>
    <row r="5" spans="1:9" x14ac:dyDescent="0.15">
      <c r="A5" s="13"/>
      <c r="B5" s="13"/>
      <c r="C5" s="13"/>
      <c r="D5" s="13"/>
      <c r="E5" s="13"/>
      <c r="F5" s="25">
        <v>57</v>
      </c>
      <c r="G5" s="26" t="s">
        <v>25</v>
      </c>
      <c r="H5" s="13"/>
    </row>
    <row r="6" spans="1:9" x14ac:dyDescent="0.15">
      <c r="A6" s="13"/>
      <c r="B6" s="13"/>
      <c r="C6" s="13"/>
      <c r="D6" s="13"/>
      <c r="E6" s="13"/>
      <c r="F6" s="25">
        <v>58</v>
      </c>
      <c r="G6" s="26" t="s">
        <v>25</v>
      </c>
      <c r="H6" s="13"/>
    </row>
    <row r="7" spans="1:9" x14ac:dyDescent="0.15">
      <c r="A7" s="13"/>
      <c r="B7" s="13"/>
      <c r="C7" s="13"/>
      <c r="D7" s="13"/>
      <c r="E7" s="13"/>
      <c r="F7" s="25">
        <v>59</v>
      </c>
      <c r="G7" s="26" t="s">
        <v>25</v>
      </c>
      <c r="H7" s="13"/>
    </row>
    <row r="8" spans="1:9" x14ac:dyDescent="0.15">
      <c r="A8" s="13"/>
      <c r="B8" s="13"/>
      <c r="C8" s="13"/>
      <c r="D8" s="13"/>
      <c r="E8" s="13"/>
      <c r="F8" s="25">
        <v>60</v>
      </c>
      <c r="G8" s="26" t="s">
        <v>25</v>
      </c>
      <c r="H8" s="13"/>
    </row>
    <row r="9" spans="1:9" ht="14" thickBot="1" x14ac:dyDescent="0.2">
      <c r="A9" s="13"/>
      <c r="B9" s="13"/>
      <c r="C9" s="13"/>
      <c r="D9" s="13"/>
      <c r="E9" s="13"/>
      <c r="F9" s="27">
        <v>65</v>
      </c>
      <c r="G9" s="28" t="s">
        <v>25</v>
      </c>
      <c r="H9" s="13"/>
    </row>
    <row r="10" spans="1:9" x14ac:dyDescent="0.15">
      <c r="A10" s="13"/>
      <c r="B10" s="13"/>
      <c r="C10" s="13"/>
      <c r="D10" s="13"/>
      <c r="E10" s="13"/>
      <c r="F10" s="24"/>
      <c r="G10" s="13"/>
      <c r="H10" s="24"/>
      <c r="I10" s="13"/>
    </row>
    <row r="11" spans="1:9" x14ac:dyDescent="0.15">
      <c r="A11" s="13"/>
      <c r="B11" s="13"/>
      <c r="C11" s="13"/>
      <c r="D11" s="13"/>
      <c r="E11" s="13"/>
      <c r="F11" s="13"/>
      <c r="G11" s="13"/>
      <c r="H11" s="24"/>
      <c r="I11" s="13"/>
    </row>
    <row r="12" spans="1:9" ht="14" thickBot="1" x14ac:dyDescent="0.2">
      <c r="A12" s="13"/>
      <c r="B12" s="13"/>
      <c r="C12" s="13"/>
      <c r="D12" s="13"/>
      <c r="E12" s="13"/>
      <c r="F12" s="13"/>
      <c r="G12" s="13"/>
      <c r="H12" s="24"/>
      <c r="I12" s="13"/>
    </row>
    <row r="13" spans="1:9" x14ac:dyDescent="0.15">
      <c r="A13" s="29" t="s">
        <v>40</v>
      </c>
      <c r="B13" s="11"/>
      <c r="C13" s="30"/>
      <c r="D13" s="31"/>
      <c r="E13" s="13"/>
      <c r="F13" s="13"/>
      <c r="G13" s="13"/>
      <c r="H13" s="24"/>
      <c r="I13" s="13"/>
    </row>
    <row r="14" spans="1:9" x14ac:dyDescent="0.15">
      <c r="A14" s="12"/>
      <c r="B14" s="13"/>
      <c r="C14" s="17"/>
      <c r="D14" s="33"/>
      <c r="E14" s="17"/>
      <c r="F14" s="13"/>
      <c r="G14" s="13"/>
      <c r="H14" s="24"/>
      <c r="I14" s="13"/>
    </row>
    <row r="15" spans="1:9" x14ac:dyDescent="0.15">
      <c r="A15" s="14" t="s">
        <v>41</v>
      </c>
      <c r="B15" s="15" t="s">
        <v>18</v>
      </c>
      <c r="C15" s="17"/>
      <c r="D15" s="33"/>
      <c r="E15" s="17"/>
      <c r="F15" s="24"/>
      <c r="G15" s="13"/>
      <c r="H15" s="13"/>
      <c r="I15" s="13"/>
    </row>
    <row r="16" spans="1:9" x14ac:dyDescent="0.15">
      <c r="A16" s="36">
        <v>750</v>
      </c>
      <c r="B16" s="37" t="s">
        <v>24</v>
      </c>
      <c r="C16" s="17"/>
      <c r="D16" s="33"/>
      <c r="E16" s="17"/>
      <c r="F16" s="13"/>
      <c r="G16" s="13"/>
      <c r="H16" s="13"/>
      <c r="I16" s="13"/>
    </row>
    <row r="17" spans="1:10" x14ac:dyDescent="0.15">
      <c r="A17" s="36">
        <v>500</v>
      </c>
      <c r="B17" s="37">
        <v>32693.463</v>
      </c>
      <c r="C17" s="17"/>
      <c r="D17" s="33"/>
      <c r="E17" s="17"/>
      <c r="F17" s="24"/>
      <c r="G17" s="13"/>
      <c r="H17" s="13"/>
      <c r="I17" s="24"/>
      <c r="J17" s="40"/>
    </row>
    <row r="18" spans="1:10" x14ac:dyDescent="0.15">
      <c r="A18" s="38">
        <v>250</v>
      </c>
      <c r="B18" s="39">
        <v>28014.291000000001</v>
      </c>
      <c r="C18" s="17"/>
      <c r="D18" s="33"/>
      <c r="E18" s="17"/>
      <c r="F18" s="13"/>
      <c r="G18" s="13"/>
      <c r="H18" s="13"/>
      <c r="I18" s="24"/>
      <c r="J18" s="40"/>
    </row>
    <row r="19" spans="1:10" x14ac:dyDescent="0.15">
      <c r="A19" s="38">
        <v>100</v>
      </c>
      <c r="B19" s="39">
        <v>12572.35</v>
      </c>
      <c r="C19" s="17"/>
      <c r="D19" s="33"/>
      <c r="E19" s="17"/>
      <c r="F19" s="13"/>
      <c r="G19" s="13"/>
      <c r="H19" s="13"/>
      <c r="I19" s="24"/>
      <c r="J19" s="40"/>
    </row>
    <row r="20" spans="1:10" x14ac:dyDescent="0.15">
      <c r="A20" s="38">
        <v>50</v>
      </c>
      <c r="B20" s="39">
        <v>4503.0330000000004</v>
      </c>
      <c r="C20" s="17"/>
      <c r="D20" s="33"/>
      <c r="E20" s="17"/>
      <c r="F20" s="13"/>
      <c r="G20" s="13"/>
      <c r="H20" s="13"/>
      <c r="I20" s="24"/>
      <c r="J20" s="40"/>
    </row>
    <row r="21" spans="1:10" x14ac:dyDescent="0.15">
      <c r="A21" s="38">
        <v>25</v>
      </c>
      <c r="B21" s="39">
        <v>1529.92</v>
      </c>
      <c r="C21" s="17"/>
      <c r="D21" s="33"/>
      <c r="E21" s="17"/>
      <c r="F21" s="13"/>
      <c r="G21" s="24"/>
      <c r="H21" s="13"/>
      <c r="I21" s="24"/>
      <c r="J21" s="40"/>
    </row>
    <row r="22" spans="1:10" x14ac:dyDescent="0.15">
      <c r="A22" s="38">
        <v>10</v>
      </c>
      <c r="B22" s="39">
        <v>587.60699999999997</v>
      </c>
      <c r="C22" s="17"/>
      <c r="D22" s="33"/>
      <c r="E22" s="17"/>
      <c r="F22" s="13"/>
      <c r="G22" s="24"/>
      <c r="H22" s="13"/>
      <c r="I22" s="24"/>
      <c r="J22" s="40"/>
    </row>
    <row r="23" spans="1:10" x14ac:dyDescent="0.15">
      <c r="A23" s="36">
        <v>5</v>
      </c>
      <c r="B23" s="35" t="s">
        <v>24</v>
      </c>
      <c r="C23" s="17"/>
      <c r="D23" s="33"/>
      <c r="E23" s="17"/>
      <c r="F23" s="13"/>
      <c r="G23" s="24"/>
      <c r="H23" s="13"/>
      <c r="I23" s="24"/>
      <c r="J23" s="40"/>
    </row>
    <row r="24" spans="1:10" ht="14" thickBot="1" x14ac:dyDescent="0.2">
      <c r="A24" s="91"/>
      <c r="B24" s="42"/>
      <c r="C24" s="43"/>
      <c r="D24" s="45"/>
      <c r="E24" s="17"/>
      <c r="F24" s="13"/>
      <c r="G24" s="24"/>
      <c r="H24" s="13"/>
      <c r="I24" s="24"/>
    </row>
    <row r="25" spans="1:10" ht="14" thickBot="1" x14ac:dyDescent="0.2">
      <c r="A25" s="13"/>
      <c r="B25" s="13"/>
      <c r="C25" s="13"/>
      <c r="D25" s="17"/>
      <c r="E25" s="17"/>
      <c r="F25" s="13"/>
      <c r="G25" s="13"/>
      <c r="H25" s="13"/>
      <c r="I25" s="13"/>
    </row>
    <row r="26" spans="1:10" x14ac:dyDescent="0.15">
      <c r="A26" s="29" t="s">
        <v>43</v>
      </c>
      <c r="B26" s="11"/>
      <c r="C26" s="11"/>
      <c r="D26" s="11"/>
      <c r="E26" s="30"/>
      <c r="F26" s="30"/>
      <c r="G26" s="31"/>
      <c r="H26" s="13"/>
      <c r="I26" s="13"/>
    </row>
    <row r="27" spans="1:10" x14ac:dyDescent="0.15">
      <c r="A27" s="100" t="s">
        <v>36</v>
      </c>
      <c r="B27" s="19" t="s">
        <v>12</v>
      </c>
      <c r="C27" s="19" t="s">
        <v>13</v>
      </c>
      <c r="D27" s="15" t="s">
        <v>49</v>
      </c>
      <c r="E27" s="79"/>
      <c r="F27" s="79"/>
      <c r="G27" s="26"/>
      <c r="H27" s="13"/>
      <c r="I27" s="13"/>
    </row>
    <row r="28" spans="1:10" x14ac:dyDescent="0.15">
      <c r="A28" s="25">
        <v>57</v>
      </c>
      <c r="B28" s="92">
        <v>2.5000000000000001E-2</v>
      </c>
      <c r="C28" s="64">
        <v>342465</v>
      </c>
      <c r="D28" s="37">
        <v>8147.652</v>
      </c>
      <c r="E28" s="79"/>
      <c r="F28" s="79"/>
      <c r="G28" s="52"/>
      <c r="H28" s="13"/>
      <c r="I28" s="13"/>
    </row>
    <row r="29" spans="1:10" x14ac:dyDescent="0.15">
      <c r="A29" s="25">
        <v>58</v>
      </c>
      <c r="B29" s="92">
        <v>2.5000000000000001E-2</v>
      </c>
      <c r="C29" s="64">
        <v>342465</v>
      </c>
      <c r="D29" s="35">
        <v>5198.6099999999997</v>
      </c>
      <c r="E29" s="79"/>
      <c r="F29" s="79"/>
      <c r="G29" s="52"/>
      <c r="H29" s="13"/>
      <c r="I29" s="13"/>
    </row>
    <row r="30" spans="1:10" x14ac:dyDescent="0.15">
      <c r="A30" s="25">
        <v>59</v>
      </c>
      <c r="B30" s="92">
        <v>2.5000000000000001E-2</v>
      </c>
      <c r="C30" s="64">
        <v>342465</v>
      </c>
      <c r="D30" s="35">
        <v>10480.087</v>
      </c>
      <c r="E30" s="79"/>
      <c r="F30" s="79"/>
      <c r="G30" s="52"/>
      <c r="H30" s="13"/>
      <c r="I30" s="13"/>
    </row>
    <row r="31" spans="1:10" x14ac:dyDescent="0.15">
      <c r="A31" s="25">
        <v>60</v>
      </c>
      <c r="B31" s="92">
        <v>2.5000000000000001E-2</v>
      </c>
      <c r="C31" s="64">
        <v>342465</v>
      </c>
      <c r="D31" s="35">
        <v>7241.8230000000003</v>
      </c>
      <c r="E31" s="79"/>
      <c r="F31" s="79"/>
      <c r="G31" s="52"/>
      <c r="H31" s="13"/>
      <c r="I31" s="13"/>
    </row>
    <row r="32" spans="1:10" x14ac:dyDescent="0.15">
      <c r="A32" s="25">
        <v>65</v>
      </c>
      <c r="B32" s="92">
        <v>2.5000000000000001E-2</v>
      </c>
      <c r="C32" s="64">
        <v>342465</v>
      </c>
      <c r="D32" s="35">
        <v>7082.652</v>
      </c>
      <c r="E32" s="79"/>
      <c r="F32" s="79"/>
      <c r="G32" s="52"/>
      <c r="H32" s="13"/>
      <c r="I32" s="13"/>
    </row>
    <row r="33" spans="1:9" ht="14" thickBot="1" x14ac:dyDescent="0.2">
      <c r="A33" s="101"/>
      <c r="B33" s="95"/>
      <c r="C33" s="96"/>
      <c r="D33" s="97"/>
      <c r="E33" s="94"/>
      <c r="F33" s="94"/>
      <c r="G33" s="102"/>
      <c r="H33" s="13"/>
      <c r="I33" s="13"/>
    </row>
    <row r="34" spans="1:9" x14ac:dyDescent="0.15">
      <c r="A34" s="16" t="s">
        <v>36</v>
      </c>
      <c r="B34" s="60" t="s">
        <v>14</v>
      </c>
      <c r="C34" s="47" t="s">
        <v>13</v>
      </c>
      <c r="D34" s="61" t="s">
        <v>19</v>
      </c>
      <c r="E34" s="60" t="s">
        <v>44</v>
      </c>
      <c r="F34" s="89" t="s">
        <v>20</v>
      </c>
      <c r="G34" s="98"/>
    </row>
    <row r="35" spans="1:9" x14ac:dyDescent="0.15">
      <c r="A35" s="25">
        <v>57</v>
      </c>
      <c r="B35" s="51">
        <f>(D28+717.11)/116.76</f>
        <v>75.92293593696472</v>
      </c>
      <c r="C35" s="64">
        <v>342465</v>
      </c>
      <c r="D35" s="63">
        <f>B35/C35</f>
        <v>2.2169546066595045E-4</v>
      </c>
      <c r="E35" s="64">
        <v>2.9770000000000001E-2</v>
      </c>
      <c r="F35" s="80">
        <v>17930</v>
      </c>
      <c r="G35" s="50"/>
    </row>
    <row r="36" spans="1:9" x14ac:dyDescent="0.15">
      <c r="A36" s="25">
        <v>58</v>
      </c>
      <c r="B36" s="51">
        <f>(D29+717.11)/116.76</f>
        <v>50.66563891743747</v>
      </c>
      <c r="C36" s="64">
        <v>342465</v>
      </c>
      <c r="D36" s="63">
        <f>B36/C36</f>
        <v>1.4794399111569786E-4</v>
      </c>
      <c r="E36" s="64" t="s">
        <v>30</v>
      </c>
      <c r="F36" s="80">
        <v>12230</v>
      </c>
      <c r="G36" s="50"/>
    </row>
    <row r="37" spans="1:9" x14ac:dyDescent="0.15">
      <c r="A37" s="25">
        <v>59</v>
      </c>
      <c r="B37" s="51">
        <f>(D30+717.11)/116.76</f>
        <v>95.89925488180883</v>
      </c>
      <c r="C37" s="64">
        <v>342465</v>
      </c>
      <c r="D37" s="63">
        <f>B37/C37</f>
        <v>2.8002644031305046E-4</v>
      </c>
      <c r="E37" s="64" t="s">
        <v>35</v>
      </c>
      <c r="F37" s="80">
        <v>22820</v>
      </c>
      <c r="G37" s="50"/>
    </row>
    <row r="38" spans="1:9" x14ac:dyDescent="0.15">
      <c r="A38" s="25">
        <v>60</v>
      </c>
      <c r="B38" s="51">
        <f>(D31+717.11)/116.76</f>
        <v>68.164893799246315</v>
      </c>
      <c r="C38" s="64">
        <v>342465</v>
      </c>
      <c r="D38" s="63">
        <f>B38/C38</f>
        <v>1.9904192778604036E-4</v>
      </c>
      <c r="E38" s="64" t="s">
        <v>26</v>
      </c>
      <c r="F38" s="80">
        <v>16300</v>
      </c>
      <c r="G38" s="50"/>
    </row>
    <row r="39" spans="1:9" x14ac:dyDescent="0.15">
      <c r="A39" s="25">
        <v>65</v>
      </c>
      <c r="B39" s="51">
        <f>(D32+717.11)/116.76</f>
        <v>66.801661527920515</v>
      </c>
      <c r="C39" s="64">
        <v>342465</v>
      </c>
      <c r="D39" s="63">
        <f>B39/C39</f>
        <v>1.9506128079634566E-4</v>
      </c>
      <c r="E39" s="64" t="s">
        <v>26</v>
      </c>
      <c r="F39" s="80">
        <v>16300</v>
      </c>
      <c r="G39" s="50"/>
    </row>
    <row r="40" spans="1:9" x14ac:dyDescent="0.15">
      <c r="A40" s="34"/>
      <c r="B40" s="64"/>
      <c r="C40" s="79"/>
      <c r="D40" s="64"/>
      <c r="E40" s="64"/>
      <c r="F40" s="19" t="s">
        <v>23</v>
      </c>
      <c r="G40" s="50"/>
    </row>
    <row r="41" spans="1:9" ht="15" thickBot="1" x14ac:dyDescent="0.25">
      <c r="A41" s="99"/>
      <c r="B41" s="66"/>
      <c r="C41" s="66"/>
      <c r="D41" s="66"/>
      <c r="E41" s="66"/>
      <c r="F41" s="90">
        <f>AVERAGE(F35:F39)</f>
        <v>17116</v>
      </c>
      <c r="G41" s="20" t="s">
        <v>45</v>
      </c>
      <c r="H41" s="13"/>
      <c r="I41" s="13"/>
    </row>
    <row r="66" spans="1:9" x14ac:dyDescent="0.15">
      <c r="G66" s="13"/>
      <c r="H66" s="13"/>
      <c r="I66" s="13"/>
    </row>
    <row r="67" spans="1:9" x14ac:dyDescent="0.15">
      <c r="G67" s="13"/>
      <c r="H67" s="13"/>
      <c r="I67" s="13"/>
    </row>
    <row r="68" spans="1:9" x14ac:dyDescent="0.15">
      <c r="A68" s="13"/>
      <c r="B68" s="13"/>
      <c r="C68" s="13"/>
      <c r="D68" s="13"/>
      <c r="E68" s="13"/>
      <c r="G68" s="13"/>
      <c r="H68" s="13"/>
      <c r="I68" s="13"/>
    </row>
    <row r="69" spans="1:9" x14ac:dyDescent="0.15">
      <c r="A69" s="13"/>
      <c r="B69" s="13"/>
      <c r="C69" s="13"/>
      <c r="D69" s="13"/>
      <c r="E69" s="13"/>
      <c r="G69" s="13"/>
      <c r="H69" s="13"/>
      <c r="I69" s="13"/>
    </row>
    <row r="70" spans="1:9" x14ac:dyDescent="0.1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15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15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15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15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15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14" thickBot="1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4" thickBot="1" x14ac:dyDescent="0.2">
      <c r="A77" s="70" t="s">
        <v>8</v>
      </c>
      <c r="B77" s="61"/>
      <c r="C77" s="61"/>
      <c r="D77" s="61"/>
      <c r="E77" s="61"/>
      <c r="F77" s="13"/>
      <c r="G77" s="13"/>
      <c r="H77" s="13"/>
      <c r="I77" s="13"/>
    </row>
    <row r="78" spans="1:9" ht="14" thickBot="1" x14ac:dyDescent="0.2">
      <c r="A78" s="71" t="s">
        <v>9</v>
      </c>
      <c r="B78" s="61" t="s">
        <v>1</v>
      </c>
      <c r="C78" s="61" t="s">
        <v>2</v>
      </c>
      <c r="D78" s="61" t="s">
        <v>3</v>
      </c>
      <c r="E78" s="61" t="s">
        <v>4</v>
      </c>
      <c r="F78" s="13"/>
      <c r="G78" s="13"/>
      <c r="H78" s="13"/>
      <c r="I78" s="13"/>
    </row>
    <row r="79" spans="1:9" ht="14" thickBot="1" x14ac:dyDescent="0.2">
      <c r="A79" s="72">
        <f>(E56+1543.2)/56.973</f>
        <v>27.086514664841243</v>
      </c>
      <c r="B79" s="51">
        <f>A79*15.18</f>
        <v>411.17329261229008</v>
      </c>
      <c r="C79" s="51">
        <v>15.56546</v>
      </c>
      <c r="D79" s="51"/>
      <c r="E79" s="64"/>
      <c r="F79" s="61"/>
      <c r="G79" s="48"/>
      <c r="H79" s="13"/>
      <c r="I79" s="13"/>
    </row>
    <row r="80" spans="1:9" x14ac:dyDescent="0.15">
      <c r="A80" s="72">
        <f>(E57+1543.2)/56.973</f>
        <v>27.086514664841243</v>
      </c>
      <c r="B80" s="51"/>
      <c r="C80" s="51">
        <f>A80/1000</f>
        <v>2.7086514664841244E-2</v>
      </c>
      <c r="D80" s="64">
        <v>16404.25</v>
      </c>
      <c r="E80" s="64">
        <f>A80/D80</f>
        <v>1.6511888483070694E-3</v>
      </c>
      <c r="F80" s="61" t="s">
        <v>5</v>
      </c>
      <c r="G80" s="48" t="s">
        <v>6</v>
      </c>
      <c r="H80" s="13"/>
      <c r="I80" s="13"/>
    </row>
    <row r="81" spans="1:9" x14ac:dyDescent="0.15">
      <c r="A81" s="72">
        <f>(E58+1543.2)/56.973</f>
        <v>27.086514664841243</v>
      </c>
      <c r="B81" s="51"/>
      <c r="C81" s="51">
        <f>A81/1000</f>
        <v>2.7086514664841244E-2</v>
      </c>
      <c r="D81" s="64">
        <v>32808.5</v>
      </c>
      <c r="E81" s="64">
        <f>A81/D81</f>
        <v>8.2559442415353469E-4</v>
      </c>
      <c r="F81" s="15" t="s">
        <v>10</v>
      </c>
      <c r="G81" s="73">
        <v>970400000000</v>
      </c>
      <c r="H81" s="13"/>
      <c r="I81" s="13"/>
    </row>
    <row r="82" spans="1:9" x14ac:dyDescent="0.15">
      <c r="A82" s="72">
        <f>(E59+1543.2)/56.973</f>
        <v>27.086514664841243</v>
      </c>
      <c r="B82" s="51"/>
      <c r="C82" s="51">
        <f>A82/1000</f>
        <v>2.7086514664841244E-2</v>
      </c>
      <c r="D82" s="64">
        <v>65617</v>
      </c>
      <c r="E82" s="64">
        <f>A82/D82</f>
        <v>4.1279721207676735E-4</v>
      </c>
      <c r="F82" s="64"/>
      <c r="G82" s="26"/>
      <c r="H82" s="13"/>
      <c r="I82" s="13"/>
    </row>
    <row r="83" spans="1:9" ht="14" thickBot="1" x14ac:dyDescent="0.2">
      <c r="A83" s="65"/>
      <c r="B83" s="74"/>
      <c r="C83" s="74"/>
      <c r="D83" s="74"/>
      <c r="E83" s="75">
        <f>AVERAGE(E80:E82)</f>
        <v>9.6319349484579053E-4</v>
      </c>
      <c r="F83" s="64"/>
      <c r="G83" s="26"/>
      <c r="H83" s="13"/>
      <c r="I83" s="13"/>
    </row>
    <row r="84" spans="1:9" x14ac:dyDescent="0.15">
      <c r="A84" s="13"/>
      <c r="B84" s="13"/>
      <c r="C84" s="13"/>
      <c r="D84" s="13"/>
      <c r="E84" s="13"/>
      <c r="F84" s="64"/>
      <c r="G84" s="26"/>
      <c r="H84" s="13"/>
      <c r="I84" s="13"/>
    </row>
    <row r="85" spans="1:9" ht="14" thickBot="1" x14ac:dyDescent="0.2">
      <c r="A85" s="13"/>
      <c r="B85" s="13"/>
      <c r="C85" s="13"/>
      <c r="D85" s="13"/>
      <c r="E85" s="13"/>
      <c r="F85" s="76" t="s">
        <v>11</v>
      </c>
      <c r="G85" s="77">
        <v>1329000</v>
      </c>
      <c r="H85" s="13"/>
      <c r="I85" s="13"/>
    </row>
    <row r="86" spans="1:9" x14ac:dyDescent="0.15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15">
      <c r="F87" s="13"/>
      <c r="G87" s="13"/>
      <c r="H87" s="13"/>
      <c r="I87" s="13"/>
    </row>
    <row r="88" spans="1:9" x14ac:dyDescent="0.15">
      <c r="F88" s="13"/>
      <c r="G88" s="13"/>
      <c r="H88" s="13"/>
      <c r="I88" s="13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1A24-00C2-634D-8767-3F7610F449CE}">
  <dimension ref="A2:J48"/>
  <sheetViews>
    <sheetView zoomScale="95" zoomScaleNormal="95" workbookViewId="0">
      <selection activeCell="A6" sqref="A6"/>
    </sheetView>
  </sheetViews>
  <sheetFormatPr baseColWidth="10" defaultRowHeight="13" x14ac:dyDescent="0.15"/>
  <cols>
    <col min="1" max="1" width="37" style="23" bestFit="1" customWidth="1"/>
    <col min="2" max="2" width="32.1640625" style="23" bestFit="1" customWidth="1"/>
    <col min="3" max="3" width="23.1640625" style="23" bestFit="1" customWidth="1"/>
    <col min="4" max="4" width="29" style="23" bestFit="1" customWidth="1"/>
    <col min="5" max="5" width="28" style="23" bestFit="1" customWidth="1"/>
    <col min="6" max="6" width="20.1640625" style="23" bestFit="1" customWidth="1"/>
    <col min="7" max="7" width="22.6640625" style="23" bestFit="1" customWidth="1"/>
    <col min="8" max="8" width="6.6640625" style="23" bestFit="1" customWidth="1"/>
    <col min="9" max="9" width="2.1640625" style="23" bestFit="1" customWidth="1"/>
    <col min="10" max="10" width="6.6640625" style="23" bestFit="1" customWidth="1"/>
    <col min="11" max="16384" width="10.83203125" style="23"/>
  </cols>
  <sheetData>
    <row r="2" spans="1:9" ht="14" thickBot="1" x14ac:dyDescent="0.2">
      <c r="A2" s="21" t="s">
        <v>17</v>
      </c>
      <c r="B2" s="22" t="s">
        <v>0</v>
      </c>
      <c r="C2" s="13"/>
      <c r="D2" s="13"/>
      <c r="E2" s="13"/>
      <c r="F2" s="13"/>
      <c r="G2" s="24"/>
      <c r="H2" s="13"/>
      <c r="I2" s="13"/>
    </row>
    <row r="3" spans="1:9" x14ac:dyDescent="0.15">
      <c r="A3" s="18"/>
      <c r="B3" s="13"/>
      <c r="C3" s="13"/>
      <c r="D3" s="13"/>
      <c r="E3" s="9" t="s">
        <v>36</v>
      </c>
      <c r="F3" s="10" t="s">
        <v>42</v>
      </c>
      <c r="G3" s="17"/>
      <c r="H3" s="13"/>
      <c r="I3" s="13"/>
    </row>
    <row r="4" spans="1:9" x14ac:dyDescent="0.15">
      <c r="A4" s="21" t="s">
        <v>22</v>
      </c>
      <c r="B4" s="13"/>
      <c r="C4" s="13"/>
      <c r="D4" s="13"/>
      <c r="E4" s="25">
        <v>69</v>
      </c>
      <c r="F4" s="26" t="s">
        <v>15</v>
      </c>
      <c r="H4" s="17"/>
      <c r="I4" s="13"/>
    </row>
    <row r="5" spans="1:9" x14ac:dyDescent="0.15">
      <c r="A5" s="13"/>
      <c r="B5" s="13"/>
      <c r="C5" s="13"/>
      <c r="D5" s="13"/>
      <c r="E5" s="25">
        <v>70</v>
      </c>
      <c r="F5" s="26" t="s">
        <v>15</v>
      </c>
      <c r="H5" s="17"/>
      <c r="I5" s="13"/>
    </row>
    <row r="6" spans="1:9" ht="14" thickBot="1" x14ac:dyDescent="0.2">
      <c r="A6" s="13"/>
      <c r="B6" s="13"/>
      <c r="C6" s="13"/>
      <c r="D6" s="13"/>
      <c r="E6" s="27">
        <v>71</v>
      </c>
      <c r="F6" s="28" t="s">
        <v>15</v>
      </c>
      <c r="H6" s="17"/>
      <c r="I6" s="13"/>
    </row>
    <row r="7" spans="1:9" x14ac:dyDescent="0.15">
      <c r="A7" s="13"/>
      <c r="B7" s="13"/>
      <c r="C7" s="13"/>
      <c r="D7" s="13"/>
      <c r="E7" s="13"/>
      <c r="H7" s="17"/>
      <c r="I7" s="13"/>
    </row>
    <row r="8" spans="1:9" x14ac:dyDescent="0.15">
      <c r="A8" s="13"/>
      <c r="B8" s="13"/>
      <c r="C8" s="13"/>
      <c r="D8" s="13"/>
      <c r="E8" s="13"/>
      <c r="F8" s="78"/>
      <c r="G8" s="114"/>
      <c r="H8" s="13"/>
      <c r="I8" s="13"/>
    </row>
    <row r="9" spans="1:9" x14ac:dyDescent="0.15">
      <c r="A9" s="13"/>
      <c r="B9" s="13"/>
      <c r="C9" s="13"/>
      <c r="D9" s="13"/>
      <c r="E9" s="13"/>
      <c r="F9" s="78"/>
      <c r="G9" s="114"/>
      <c r="H9" s="13"/>
      <c r="I9" s="13"/>
    </row>
    <row r="10" spans="1:9" x14ac:dyDescent="0.15">
      <c r="A10" s="13"/>
      <c r="B10" s="13"/>
      <c r="C10" s="13"/>
      <c r="D10" s="13"/>
      <c r="E10" s="13"/>
      <c r="F10" s="24"/>
      <c r="G10" s="13"/>
      <c r="H10" s="24"/>
      <c r="I10" s="13"/>
    </row>
    <row r="11" spans="1:9" x14ac:dyDescent="0.15">
      <c r="A11" s="13"/>
      <c r="B11" s="13"/>
      <c r="C11" s="13"/>
      <c r="D11" s="13"/>
      <c r="E11" s="13"/>
      <c r="F11" s="13"/>
      <c r="G11" s="13"/>
      <c r="H11" s="24"/>
      <c r="I11" s="13"/>
    </row>
    <row r="12" spans="1:9" x14ac:dyDescent="0.15">
      <c r="A12" s="13"/>
      <c r="B12" s="13"/>
      <c r="C12" s="13"/>
      <c r="D12" s="13"/>
      <c r="E12" s="13"/>
      <c r="F12" s="13"/>
      <c r="G12" s="13"/>
      <c r="H12" s="24"/>
      <c r="I12" s="13"/>
    </row>
    <row r="13" spans="1:9" x14ac:dyDescent="0.15">
      <c r="A13" s="13"/>
      <c r="D13" s="13"/>
      <c r="E13" s="13"/>
      <c r="F13" s="13"/>
      <c r="G13" s="13"/>
      <c r="H13" s="24"/>
      <c r="I13" s="13"/>
    </row>
    <row r="14" spans="1:9" x14ac:dyDescent="0.15">
      <c r="H14" s="24"/>
      <c r="I14" s="13"/>
    </row>
    <row r="15" spans="1:9" x14ac:dyDescent="0.15">
      <c r="H15" s="13"/>
      <c r="I15" s="13"/>
    </row>
    <row r="16" spans="1:9" x14ac:dyDescent="0.15">
      <c r="H16" s="13"/>
      <c r="I16" s="13"/>
    </row>
    <row r="17" spans="1:10" x14ac:dyDescent="0.15">
      <c r="H17" s="13"/>
      <c r="I17" s="24"/>
      <c r="J17" s="40"/>
    </row>
    <row r="18" spans="1:10" x14ac:dyDescent="0.15">
      <c r="A18" s="17"/>
      <c r="B18" s="17"/>
      <c r="C18" s="17"/>
      <c r="D18" s="17"/>
      <c r="E18" s="17"/>
      <c r="F18" s="17"/>
      <c r="G18" s="17"/>
      <c r="H18" s="13"/>
      <c r="I18" s="24"/>
      <c r="J18" s="40"/>
    </row>
    <row r="19" spans="1:10" ht="14" thickBot="1" x14ac:dyDescent="0.2">
      <c r="A19" s="17"/>
      <c r="B19" s="17"/>
      <c r="C19" s="17"/>
      <c r="D19" s="17"/>
      <c r="E19" s="17"/>
      <c r="F19" s="17"/>
      <c r="G19" s="17"/>
      <c r="H19" s="13"/>
      <c r="I19" s="24"/>
      <c r="J19" s="40"/>
    </row>
    <row r="20" spans="1:10" x14ac:dyDescent="0.15">
      <c r="A20" s="29" t="s">
        <v>40</v>
      </c>
      <c r="B20" s="11"/>
      <c r="C20" s="30"/>
      <c r="D20" s="46"/>
      <c r="E20" s="17"/>
      <c r="F20" s="13"/>
      <c r="G20" s="13"/>
      <c r="H20" s="13"/>
      <c r="I20" s="24"/>
      <c r="J20" s="40"/>
    </row>
    <row r="21" spans="1:10" x14ac:dyDescent="0.15">
      <c r="A21" s="12"/>
      <c r="B21" s="13"/>
      <c r="C21" s="17"/>
      <c r="D21" s="33"/>
      <c r="E21" s="17"/>
      <c r="F21" s="24"/>
      <c r="G21" s="13"/>
      <c r="H21" s="13"/>
      <c r="I21" s="24"/>
      <c r="J21" s="40"/>
    </row>
    <row r="22" spans="1:10" x14ac:dyDescent="0.15">
      <c r="A22" s="14" t="s">
        <v>41</v>
      </c>
      <c r="B22" s="15" t="s">
        <v>18</v>
      </c>
      <c r="C22" s="17"/>
      <c r="D22" s="33"/>
      <c r="E22" s="17"/>
      <c r="F22" s="13"/>
      <c r="G22" s="13"/>
      <c r="H22" s="13"/>
      <c r="I22" s="24"/>
      <c r="J22" s="40"/>
    </row>
    <row r="23" spans="1:10" x14ac:dyDescent="0.15">
      <c r="A23" s="36">
        <v>750</v>
      </c>
      <c r="B23" s="37">
        <v>39027.555</v>
      </c>
      <c r="C23" s="17"/>
      <c r="D23" s="33"/>
      <c r="E23" s="17"/>
      <c r="F23" s="24"/>
      <c r="G23" s="13"/>
      <c r="H23" s="13"/>
      <c r="I23" s="24"/>
      <c r="J23" s="40"/>
    </row>
    <row r="24" spans="1:10" x14ac:dyDescent="0.15">
      <c r="A24" s="36">
        <v>500</v>
      </c>
      <c r="B24" s="35">
        <v>37349.525000000001</v>
      </c>
      <c r="C24" s="17"/>
      <c r="D24" s="33"/>
      <c r="E24" s="17"/>
      <c r="F24" s="13"/>
      <c r="G24" s="13"/>
      <c r="H24" s="13"/>
      <c r="I24" s="24"/>
    </row>
    <row r="25" spans="1:10" x14ac:dyDescent="0.15">
      <c r="A25" s="38">
        <v>250</v>
      </c>
      <c r="B25" s="39">
        <v>26550.392</v>
      </c>
      <c r="C25" s="17"/>
      <c r="D25" s="33"/>
      <c r="E25" s="17"/>
      <c r="F25" s="13"/>
      <c r="G25" s="13"/>
      <c r="H25" s="13"/>
      <c r="I25" s="13"/>
    </row>
    <row r="26" spans="1:10" x14ac:dyDescent="0.15">
      <c r="A26" s="38">
        <v>100</v>
      </c>
      <c r="B26" s="39">
        <v>15741.684999999999</v>
      </c>
      <c r="C26" s="17"/>
      <c r="D26" s="33"/>
      <c r="E26" s="17"/>
      <c r="F26" s="13"/>
      <c r="G26" s="13"/>
      <c r="H26" s="13"/>
      <c r="I26" s="13"/>
    </row>
    <row r="27" spans="1:10" x14ac:dyDescent="0.15">
      <c r="A27" s="38">
        <v>50</v>
      </c>
      <c r="B27" s="39">
        <v>5249.4179999999997</v>
      </c>
      <c r="C27" s="17"/>
      <c r="D27" s="33"/>
      <c r="E27" s="17"/>
      <c r="F27" s="13"/>
      <c r="G27" s="24"/>
      <c r="H27" s="13"/>
      <c r="I27" s="13"/>
    </row>
    <row r="28" spans="1:10" x14ac:dyDescent="0.15">
      <c r="A28" s="38">
        <v>25</v>
      </c>
      <c r="B28" s="39">
        <v>2505.4769999999999</v>
      </c>
      <c r="C28" s="17"/>
      <c r="D28" s="33"/>
      <c r="E28" s="17"/>
      <c r="F28" s="13"/>
      <c r="G28" s="24"/>
      <c r="H28" s="13"/>
      <c r="I28" s="13"/>
    </row>
    <row r="29" spans="1:10" x14ac:dyDescent="0.15">
      <c r="A29" s="38">
        <v>10</v>
      </c>
      <c r="B29" s="39">
        <v>1176.6780000000001</v>
      </c>
      <c r="C29" s="17"/>
      <c r="D29" s="33"/>
      <c r="E29" s="17"/>
      <c r="F29" s="13"/>
      <c r="G29" s="24"/>
      <c r="H29" s="13"/>
      <c r="I29" s="13"/>
    </row>
    <row r="30" spans="1:10" x14ac:dyDescent="0.15">
      <c r="A30" s="36">
        <v>5</v>
      </c>
      <c r="B30" s="35">
        <v>296.95</v>
      </c>
      <c r="C30" s="17"/>
      <c r="D30" s="33"/>
      <c r="E30" s="17"/>
      <c r="F30" s="13"/>
      <c r="G30" s="24"/>
      <c r="H30" s="13"/>
      <c r="I30" s="13"/>
    </row>
    <row r="31" spans="1:10" x14ac:dyDescent="0.15">
      <c r="A31" s="88"/>
      <c r="B31" s="17"/>
      <c r="C31" s="13"/>
      <c r="D31" s="33"/>
      <c r="E31" s="17"/>
      <c r="F31" s="13"/>
      <c r="G31" s="13"/>
      <c r="H31" s="13"/>
      <c r="I31" s="13"/>
    </row>
    <row r="32" spans="1:10" ht="14" thickBot="1" x14ac:dyDescent="0.2">
      <c r="A32" s="91"/>
      <c r="B32" s="43"/>
      <c r="C32" s="43"/>
      <c r="D32" s="45"/>
      <c r="E32" s="17"/>
      <c r="F32" s="13"/>
      <c r="G32" s="13"/>
      <c r="H32" s="13"/>
      <c r="I32" s="13"/>
    </row>
    <row r="33" spans="1:9" ht="14" thickBot="1" x14ac:dyDescent="0.2">
      <c r="A33" s="17"/>
      <c r="B33" s="17"/>
      <c r="C33" s="17"/>
      <c r="D33" s="17"/>
      <c r="E33" s="17"/>
      <c r="F33" s="24"/>
      <c r="G33" s="13"/>
    </row>
    <row r="34" spans="1:9" ht="14" thickBot="1" x14ac:dyDescent="0.2">
      <c r="A34" s="29" t="s">
        <v>43</v>
      </c>
      <c r="B34" s="11"/>
      <c r="C34" s="11"/>
      <c r="D34" s="11"/>
      <c r="E34" s="30"/>
      <c r="F34" s="30"/>
      <c r="G34" s="116"/>
    </row>
    <row r="35" spans="1:9" x14ac:dyDescent="0.15">
      <c r="A35" s="16" t="s">
        <v>36</v>
      </c>
      <c r="B35" s="47" t="s">
        <v>12</v>
      </c>
      <c r="C35" s="47" t="s">
        <v>13</v>
      </c>
      <c r="D35" s="48" t="s">
        <v>49</v>
      </c>
      <c r="E35" s="49"/>
      <c r="F35" s="79"/>
      <c r="G35" s="52"/>
    </row>
    <row r="36" spans="1:9" x14ac:dyDescent="0.15">
      <c r="A36" s="25">
        <v>69</v>
      </c>
      <c r="B36" s="51">
        <v>0.05</v>
      </c>
      <c r="C36" s="93">
        <v>684930</v>
      </c>
      <c r="D36" s="53">
        <v>12974.865</v>
      </c>
      <c r="E36" s="49"/>
      <c r="F36" s="79"/>
      <c r="G36" s="52"/>
    </row>
    <row r="37" spans="1:9" x14ac:dyDescent="0.15">
      <c r="A37" s="25">
        <v>70</v>
      </c>
      <c r="B37" s="51">
        <v>0.05</v>
      </c>
      <c r="C37" s="93">
        <v>684930</v>
      </c>
      <c r="D37" s="52">
        <v>10107.966</v>
      </c>
      <c r="E37" s="49"/>
      <c r="F37" s="79"/>
      <c r="G37" s="26"/>
    </row>
    <row r="38" spans="1:9" ht="14" thickBot="1" x14ac:dyDescent="0.2">
      <c r="A38" s="27">
        <v>71</v>
      </c>
      <c r="B38" s="54">
        <v>0.05</v>
      </c>
      <c r="C38" s="115">
        <v>684930</v>
      </c>
      <c r="D38" s="104">
        <v>7712.652</v>
      </c>
      <c r="E38" s="49"/>
      <c r="F38" s="79"/>
      <c r="G38" s="26"/>
    </row>
    <row r="39" spans="1:9" ht="14" thickBot="1" x14ac:dyDescent="0.2">
      <c r="A39" s="108"/>
      <c r="B39" s="57"/>
      <c r="C39" s="57"/>
      <c r="D39" s="57"/>
      <c r="E39" s="58"/>
      <c r="F39" s="58"/>
      <c r="G39" s="117"/>
      <c r="H39" s="13"/>
      <c r="I39" s="13"/>
    </row>
    <row r="40" spans="1:9" x14ac:dyDescent="0.15">
      <c r="A40" s="16" t="s">
        <v>36</v>
      </c>
      <c r="B40" s="60" t="s">
        <v>14</v>
      </c>
      <c r="C40" s="47" t="s">
        <v>13</v>
      </c>
      <c r="D40" s="61" t="s">
        <v>19</v>
      </c>
      <c r="E40" s="60" t="s">
        <v>44</v>
      </c>
      <c r="F40" s="89" t="s">
        <v>20</v>
      </c>
      <c r="G40" s="98"/>
    </row>
    <row r="41" spans="1:9" x14ac:dyDescent="0.15">
      <c r="A41" s="25">
        <v>69</v>
      </c>
      <c r="B41" s="51">
        <f>(D36-846.1)/108.03</f>
        <v>112.27219290937701</v>
      </c>
      <c r="C41" s="93">
        <v>684930</v>
      </c>
      <c r="D41" s="63">
        <f>B41/C41</f>
        <v>1.6391776226676742E-4</v>
      </c>
      <c r="E41" s="64">
        <v>2.1649999999999999E-2</v>
      </c>
      <c r="F41" s="80">
        <v>13040</v>
      </c>
      <c r="G41" s="50"/>
    </row>
    <row r="42" spans="1:9" x14ac:dyDescent="0.15">
      <c r="A42" s="25">
        <v>70</v>
      </c>
      <c r="B42" s="51">
        <f t="shared" ref="B42" si="0">(D37-846.1)/108.03</f>
        <v>85.73420346200129</v>
      </c>
      <c r="C42" s="93">
        <v>684930</v>
      </c>
      <c r="D42" s="63">
        <f>B42/C42</f>
        <v>1.2517221243338924E-4</v>
      </c>
      <c r="E42" s="64">
        <v>1.7590000000000001E-2</v>
      </c>
      <c r="F42" s="80">
        <v>10600</v>
      </c>
      <c r="G42" s="50"/>
    </row>
    <row r="43" spans="1:9" x14ac:dyDescent="0.15">
      <c r="A43" s="25">
        <v>71</v>
      </c>
      <c r="B43" s="51">
        <f>(D38-846.1)/108.03</f>
        <v>63.561529204850501</v>
      </c>
      <c r="C43" s="93">
        <v>684930</v>
      </c>
      <c r="D43" s="63">
        <f>B43/C43</f>
        <v>9.2800036799162695E-5</v>
      </c>
      <c r="E43" s="64">
        <v>1.218E-2</v>
      </c>
      <c r="F43" s="80">
        <v>7335</v>
      </c>
      <c r="G43" s="26"/>
    </row>
    <row r="44" spans="1:9" x14ac:dyDescent="0.15">
      <c r="A44" s="34"/>
      <c r="B44" s="64"/>
      <c r="C44" s="64"/>
      <c r="D44" s="64"/>
      <c r="E44" s="64"/>
      <c r="F44" s="19"/>
      <c r="G44" s="50"/>
    </row>
    <row r="45" spans="1:9" ht="15" thickBot="1" x14ac:dyDescent="0.25">
      <c r="A45" s="99"/>
      <c r="B45" s="66"/>
      <c r="C45" s="66"/>
      <c r="D45" s="66"/>
      <c r="E45" s="66"/>
      <c r="F45" s="90">
        <f>AVERAGE(F41:F43)</f>
        <v>10325</v>
      </c>
      <c r="G45" s="20" t="s">
        <v>45</v>
      </c>
    </row>
    <row r="46" spans="1:9" x14ac:dyDescent="0.15">
      <c r="A46" s="17"/>
      <c r="B46" s="17"/>
      <c r="C46" s="17"/>
      <c r="D46" s="17"/>
      <c r="E46" s="17"/>
      <c r="F46" s="17"/>
      <c r="G46" s="17"/>
    </row>
    <row r="47" spans="1:9" x14ac:dyDescent="0.15">
      <c r="A47" s="17"/>
      <c r="B47" s="17"/>
      <c r="C47" s="17"/>
      <c r="D47" s="17"/>
      <c r="E47" s="17"/>
      <c r="F47" s="17"/>
      <c r="G47" s="17"/>
    </row>
    <row r="48" spans="1:9" x14ac:dyDescent="0.15">
      <c r="A48" s="17"/>
      <c r="B48" s="17"/>
      <c r="C48" s="17"/>
      <c r="D48" s="17"/>
      <c r="E48" s="17"/>
      <c r="F48" s="17"/>
      <c r="G48" s="17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28E9-8C66-9B4C-884A-249E1101BE3A}">
  <dimension ref="B8:C30"/>
  <sheetViews>
    <sheetView workbookViewId="0">
      <selection activeCell="O68" sqref="O68"/>
    </sheetView>
  </sheetViews>
  <sheetFormatPr baseColWidth="10" defaultRowHeight="14" x14ac:dyDescent="0.15"/>
  <cols>
    <col min="1" max="1" width="10.83203125" style="2"/>
    <col min="2" max="3" width="21.1640625" style="2" bestFit="1" customWidth="1"/>
    <col min="4" max="16384" width="10.83203125" style="2"/>
  </cols>
  <sheetData>
    <row r="8" spans="2:3" x14ac:dyDescent="0.15">
      <c r="B8" s="3" t="s">
        <v>16</v>
      </c>
    </row>
    <row r="10" spans="2:3" ht="15" thickBot="1" x14ac:dyDescent="0.2"/>
    <row r="11" spans="2:3" ht="15" thickBot="1" x14ac:dyDescent="0.2">
      <c r="B11" s="112" t="s">
        <v>37</v>
      </c>
      <c r="C11" s="113" t="s">
        <v>38</v>
      </c>
    </row>
    <row r="12" spans="2:3" x14ac:dyDescent="0.15">
      <c r="B12" s="109">
        <v>44</v>
      </c>
      <c r="C12" s="7">
        <v>12230</v>
      </c>
    </row>
    <row r="13" spans="2:3" x14ac:dyDescent="0.15">
      <c r="B13" s="5">
        <v>45</v>
      </c>
      <c r="C13" s="4">
        <v>29340</v>
      </c>
    </row>
    <row r="14" spans="2:3" x14ac:dyDescent="0.15">
      <c r="B14" s="5">
        <v>57</v>
      </c>
      <c r="C14" s="4">
        <v>45640</v>
      </c>
    </row>
    <row r="15" spans="2:3" x14ac:dyDescent="0.15">
      <c r="B15" s="5">
        <v>58</v>
      </c>
      <c r="C15" s="4">
        <v>26900</v>
      </c>
    </row>
    <row r="16" spans="2:3" x14ac:dyDescent="0.15">
      <c r="B16" s="5">
        <v>59</v>
      </c>
      <c r="C16" s="4">
        <v>57050</v>
      </c>
    </row>
    <row r="17" spans="2:3" x14ac:dyDescent="0.15">
      <c r="B17" s="5">
        <v>69</v>
      </c>
      <c r="C17" s="4">
        <v>13040</v>
      </c>
    </row>
    <row r="18" spans="2:3" x14ac:dyDescent="0.15">
      <c r="B18" s="5">
        <v>70</v>
      </c>
      <c r="C18" s="4">
        <v>10600</v>
      </c>
    </row>
    <row r="19" spans="2:3" x14ac:dyDescent="0.15">
      <c r="B19" s="5">
        <v>71</v>
      </c>
      <c r="C19" s="4">
        <v>7335</v>
      </c>
    </row>
    <row r="20" spans="2:3" x14ac:dyDescent="0.15">
      <c r="B20" s="5">
        <v>14</v>
      </c>
      <c r="C20" s="4">
        <v>12230</v>
      </c>
    </row>
    <row r="21" spans="2:3" x14ac:dyDescent="0.15">
      <c r="B21" s="5">
        <v>15</v>
      </c>
      <c r="C21" s="4">
        <v>16300</v>
      </c>
    </row>
    <row r="22" spans="2:3" x14ac:dyDescent="0.15">
      <c r="B22" s="5">
        <v>16</v>
      </c>
      <c r="C22" s="4">
        <v>17930</v>
      </c>
    </row>
    <row r="23" spans="2:3" x14ac:dyDescent="0.15">
      <c r="B23" s="5">
        <v>26</v>
      </c>
      <c r="C23" s="4">
        <v>17120</v>
      </c>
    </row>
    <row r="24" spans="2:3" x14ac:dyDescent="0.15">
      <c r="B24" s="5">
        <v>27</v>
      </c>
      <c r="C24" s="4">
        <v>13860</v>
      </c>
    </row>
    <row r="25" spans="2:3" x14ac:dyDescent="0.15">
      <c r="B25" s="5">
        <v>57</v>
      </c>
      <c r="C25" s="4">
        <v>17930</v>
      </c>
    </row>
    <row r="26" spans="2:3" x14ac:dyDescent="0.15">
      <c r="B26" s="5">
        <v>58</v>
      </c>
      <c r="C26" s="4">
        <v>12230</v>
      </c>
    </row>
    <row r="27" spans="2:3" x14ac:dyDescent="0.15">
      <c r="B27" s="5">
        <v>59</v>
      </c>
      <c r="C27" s="4">
        <v>22820</v>
      </c>
    </row>
    <row r="28" spans="2:3" x14ac:dyDescent="0.15">
      <c r="B28" s="5">
        <v>60</v>
      </c>
      <c r="C28" s="4">
        <v>16300</v>
      </c>
    </row>
    <row r="29" spans="2:3" ht="15" thickBot="1" x14ac:dyDescent="0.2">
      <c r="B29" s="110">
        <v>65</v>
      </c>
      <c r="C29" s="6">
        <v>16300</v>
      </c>
    </row>
    <row r="30" spans="2:3" ht="17" thickBot="1" x14ac:dyDescent="0.25">
      <c r="B30" s="111" t="s">
        <v>39</v>
      </c>
      <c r="C30" s="8">
        <f>AVERAGE(C12:C29)</f>
        <v>20286.388888888891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Legend of Table S4</vt:lpstr>
      <vt:lpstr>rsRNA-28S_17.05.23</vt:lpstr>
      <vt:lpstr>rsRNA-28S_13.06.24 (1)</vt:lpstr>
      <vt:lpstr>rsRNA-28S_13.06.24 (2)</vt:lpstr>
      <vt:lpstr>rsRNA-28S_03.08.23</vt:lpstr>
      <vt:lpstr>Summary for Fig.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2023-06-18T16:02:42Z</cp:lastPrinted>
  <dcterms:created xsi:type="dcterms:W3CDTF">2022-02-18T11:39:35Z</dcterms:created>
  <dcterms:modified xsi:type="dcterms:W3CDTF">2025-05-14T09:26:56Z</dcterms:modified>
</cp:coreProperties>
</file>