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chaefer_int$/Manuscripts_Schaefer Lab/2025/König_Numbers of tDRs/Submission RNA/Supplemental Information/Supplemental Tables/"/>
    </mc:Choice>
  </mc:AlternateContent>
  <xr:revisionPtr revIDLastSave="0" documentId="13_ncr:1_{35DDB6B9-B63A-664A-9A29-ED8C9BCFBD86}" xr6:coauthVersionLast="37" xr6:coauthVersionMax="37" xr10:uidLastSave="{00000000-0000-0000-0000-000000000000}"/>
  <bookViews>
    <workbookView xWindow="0" yWindow="920" windowWidth="51200" windowHeight="25640" xr2:uid="{DF6D1454-4A1E-244C-888C-D66B7BBFE5C1}"/>
  </bookViews>
  <sheets>
    <sheet name="Legend of Table S2" sheetId="14" r:id="rId1"/>
    <sheet name="Gel 1_unmod-to-mod" sheetId="16" r:id="rId2"/>
    <sheet name="Gel 2_unmod-to-mod" sheetId="1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6" l="1"/>
  <c r="B45" i="16"/>
  <c r="B50" i="16"/>
  <c r="B44" i="16" l="1"/>
  <c r="D58" i="15"/>
  <c r="D56" i="16"/>
  <c r="D57" i="16"/>
  <c r="D58" i="16"/>
  <c r="D59" i="16"/>
  <c r="D60" i="16"/>
  <c r="D55" i="16"/>
  <c r="B44" i="15"/>
  <c r="B43" i="15"/>
  <c r="B55" i="16"/>
  <c r="B46" i="16"/>
  <c r="B47" i="16"/>
  <c r="B48" i="16"/>
  <c r="B56" i="16"/>
  <c r="B57" i="16"/>
  <c r="B58" i="16"/>
  <c r="B59" i="16"/>
  <c r="B54" i="15"/>
  <c r="B64" i="16" l="1"/>
  <c r="D54" i="15"/>
  <c r="B62" i="15" s="1"/>
  <c r="D55" i="15"/>
  <c r="B63" i="15" s="1"/>
  <c r="D56" i="15"/>
  <c r="D57" i="15"/>
  <c r="B58" i="15"/>
  <c r="B57" i="15"/>
  <c r="B56" i="15"/>
  <c r="B55" i="15"/>
  <c r="B68" i="16"/>
  <c r="B67" i="16"/>
  <c r="B66" i="16"/>
  <c r="B65" i="16"/>
  <c r="B47" i="15"/>
  <c r="B46" i="15"/>
  <c r="B45" i="15"/>
  <c r="B65" i="15" l="1"/>
  <c r="B64" i="15"/>
  <c r="B49" i="15"/>
  <c r="B68" i="15" l="1"/>
</calcChain>
</file>

<file path=xl/sharedStrings.xml><?xml version="1.0" encoding="utf-8"?>
<sst xmlns="http://schemas.openxmlformats.org/spreadsheetml/2006/main" count="75" uniqueCount="27">
  <si>
    <t>Gel 1</t>
  </si>
  <si>
    <t>n.d.</t>
  </si>
  <si>
    <t>pigogram loaded</t>
  </si>
  <si>
    <t>n.d</t>
  </si>
  <si>
    <t>Gel 2</t>
  </si>
  <si>
    <t>y = 136.21x + 126.1</t>
  </si>
  <si>
    <t>y = 245.65x - 2493.1</t>
  </si>
  <si>
    <t xml:space="preserve"> synthetic tDR density</t>
  </si>
  <si>
    <t>US_0016: modified</t>
  </si>
  <si>
    <t>AD_138: unmodified</t>
  </si>
  <si>
    <t>5' tDR-Gly-GCC (unmodified) vs (modified)</t>
  </si>
  <si>
    <t>y = 231,04x -1406,8</t>
  </si>
  <si>
    <t>average factor</t>
  </si>
  <si>
    <t>y =307,48x - 635,86</t>
  </si>
  <si>
    <t>CALCULATIONS</t>
  </si>
  <si>
    <t>DATA &amp; PIXEL ANALYSIS</t>
  </si>
  <si>
    <t>original pixel ratio</t>
  </si>
  <si>
    <t xml:space="preserve"> unmodified/modified</t>
  </si>
  <si>
    <t>unmodified/modified</t>
  </si>
  <si>
    <t xml:space="preserve">unmodified </t>
  </si>
  <si>
    <t>modified</t>
  </si>
  <si>
    <t xml:space="preserve"> calculated pixels</t>
  </si>
  <si>
    <t>calculated  pixel ratio acc. to function</t>
  </si>
  <si>
    <t xml:space="preserve">Description: Determining of factor that probe against tRNA-GlyGCC reveals when probing unmodified and modified synthetic tDRs </t>
  </si>
  <si>
    <t>1. Ratios of measured pixel density (ImageJ) were calculated from raw data. Derived factor for probe detection of unmodified tDR over modified tDR = yellow labelled value</t>
  </si>
  <si>
    <t>2. Pixel densities (ImageJ) per mass of loaded oligo were used to derive a linear function, which was used to arrive at calculated pixel densities per mass of oligo. Derived factor for probe detection of unmodified tDR over modified tDR = black labelled value</t>
  </si>
  <si>
    <t>Supplemental Table S2B relating to Supplemental Fig. 4B,C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</si>
</sst>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</font>
    <font>
      <b/>
      <sz val="11"/>
      <color theme="1"/>
      <name val="Calibri"/>
      <family val="2"/>
    </font>
    <font>
      <b/>
      <sz val="22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FF0000"/>
      <name val="Calibri (Body)_x0000_"/>
    </font>
    <font>
      <sz val="12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1" fillId="2" borderId="1" xfId="0" applyFont="1" applyFill="1" applyBorder="1"/>
    <xf numFmtId="0" fontId="1" fillId="0" borderId="2" xfId="0" applyFont="1" applyFill="1" applyBorder="1"/>
    <xf numFmtId="2" fontId="2" fillId="0" borderId="4" xfId="0" applyNumberFormat="1" applyFont="1" applyFill="1" applyBorder="1"/>
    <xf numFmtId="2" fontId="2" fillId="0" borderId="5" xfId="0" applyNumberFormat="1" applyFont="1" applyFill="1" applyBorder="1"/>
    <xf numFmtId="0" fontId="1" fillId="0" borderId="5" xfId="0" applyFont="1" applyFill="1" applyBorder="1"/>
    <xf numFmtId="0" fontId="2" fillId="0" borderId="6" xfId="0" applyFont="1" applyFill="1" applyBorder="1"/>
    <xf numFmtId="0" fontId="1" fillId="0" borderId="8" xfId="0" applyFont="1" applyFill="1" applyBorder="1"/>
    <xf numFmtId="3" fontId="1" fillId="0" borderId="8" xfId="0" applyNumberFormat="1" applyFont="1" applyFill="1" applyBorder="1"/>
    <xf numFmtId="11" fontId="1" fillId="2" borderId="9" xfId="0" applyNumberFormat="1" applyFont="1" applyFill="1" applyBorder="1"/>
    <xf numFmtId="11" fontId="1" fillId="2" borderId="6" xfId="0" applyNumberFormat="1" applyFont="1" applyFill="1" applyBorder="1"/>
    <xf numFmtId="0" fontId="4" fillId="2" borderId="0" xfId="0" applyFont="1" applyFill="1" applyBorder="1"/>
    <xf numFmtId="0" fontId="6" fillId="0" borderId="0" xfId="0" applyFont="1" applyFill="1" applyBorder="1"/>
    <xf numFmtId="0" fontId="7" fillId="0" borderId="0" xfId="0" applyFont="1"/>
    <xf numFmtId="0" fontId="2" fillId="3" borderId="4" xfId="0" applyFont="1" applyFill="1" applyBorder="1"/>
    <xf numFmtId="3" fontId="0" fillId="0" borderId="0" xfId="0" applyNumberFormat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0" xfId="0" applyBorder="1"/>
    <xf numFmtId="0" fontId="9" fillId="0" borderId="0" xfId="0" applyFont="1"/>
    <xf numFmtId="0" fontId="8" fillId="0" borderId="0" xfId="0" applyFont="1"/>
    <xf numFmtId="3" fontId="3" fillId="0" borderId="0" xfId="0" applyNumberFormat="1" applyFont="1"/>
    <xf numFmtId="0" fontId="0" fillId="0" borderId="0" xfId="0" applyAlignment="1">
      <alignment horizontal="right"/>
    </xf>
    <xf numFmtId="0" fontId="0" fillId="0" borderId="12" xfId="0" applyBorder="1"/>
    <xf numFmtId="0" fontId="0" fillId="0" borderId="16" xfId="0" applyBorder="1"/>
    <xf numFmtId="0" fontId="0" fillId="0" borderId="15" xfId="0" applyBorder="1"/>
    <xf numFmtId="0" fontId="0" fillId="0" borderId="18" xfId="0" applyBorder="1"/>
    <xf numFmtId="0" fontId="0" fillId="0" borderId="5" xfId="0" applyBorder="1" applyAlignment="1">
      <alignment horizontal="right"/>
    </xf>
    <xf numFmtId="0" fontId="0" fillId="0" borderId="14" xfId="0" applyBorder="1"/>
    <xf numFmtId="0" fontId="0" fillId="0" borderId="20" xfId="0" applyBorder="1"/>
    <xf numFmtId="3" fontId="2" fillId="0" borderId="6" xfId="0" applyNumberFormat="1" applyFont="1" applyFill="1" applyBorder="1"/>
    <xf numFmtId="3" fontId="2" fillId="3" borderId="6" xfId="0" applyNumberFormat="1" applyFont="1" applyFill="1" applyBorder="1"/>
    <xf numFmtId="3" fontId="2" fillId="0" borderId="9" xfId="0" applyNumberFormat="1" applyFont="1" applyFill="1" applyBorder="1"/>
    <xf numFmtId="3" fontId="0" fillId="3" borderId="6" xfId="0" applyNumberFormat="1" applyFill="1" applyBorder="1"/>
    <xf numFmtId="0" fontId="2" fillId="0" borderId="16" xfId="0" applyFont="1" applyFill="1" applyBorder="1"/>
    <xf numFmtId="0" fontId="1" fillId="0" borderId="3" xfId="0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8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0" xfId="0" applyBorder="1" applyAlignment="1">
      <alignment horizontal="right"/>
    </xf>
    <xf numFmtId="0" fontId="12" fillId="0" borderId="13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0" fillId="0" borderId="19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3" fontId="2" fillId="0" borderId="15" xfId="0" applyNumberFormat="1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2" fillId="0" borderId="20" xfId="0" applyFont="1" applyFill="1" applyBorder="1"/>
    <xf numFmtId="0" fontId="0" fillId="0" borderId="4" xfId="0" applyFill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15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4" fillId="0" borderId="0" xfId="0" applyFont="1" applyFill="1" applyBorder="1"/>
    <xf numFmtId="0" fontId="11" fillId="4" borderId="9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right"/>
    </xf>
    <xf numFmtId="0" fontId="17" fillId="0" borderId="0" xfId="0" applyFont="1"/>
    <xf numFmtId="0" fontId="0" fillId="3" borderId="6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2" fillId="0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10-100 pg tDR-GlyGCC (</a:t>
            </a:r>
            <a:r>
              <a:rPr lang="en-US" sz="1800" b="0" i="0" baseline="0">
                <a:solidFill>
                  <a:srgbClr val="00B050"/>
                </a:solidFill>
                <a:effectLst/>
              </a:rPr>
              <a:t>mod</a:t>
            </a:r>
            <a:r>
              <a:rPr lang="en-US" sz="1800" b="0" i="0" baseline="0">
                <a:effectLst/>
              </a:rPr>
              <a:t>)</a:t>
            </a:r>
            <a:endParaRPr lang="de-D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90124004723563"/>
                  <c:y val="2.999497648079645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'Gel 1_unmod-to-mod'!$A$19:$A$22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'Gel 1_unmod-to-mod'!$B$19:$B$22</c:f>
              <c:numCache>
                <c:formatCode>#,##0</c:formatCode>
                <c:ptCount val="4"/>
                <c:pt idx="0">
                  <c:v>21792.634999999998</c:v>
                </c:pt>
                <c:pt idx="1">
                  <c:v>9893.5720000000001</c:v>
                </c:pt>
                <c:pt idx="2">
                  <c:v>4466.8320000000003</c:v>
                </c:pt>
                <c:pt idx="3">
                  <c:v>962.03300000000002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1A-1E42-B3A5-0429EA1C7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5-250 pg tDR-GlyGCC (</a:t>
            </a:r>
            <a:r>
              <a:rPr lang="en-US" sz="1800" b="0" i="0" baseline="0">
                <a:solidFill>
                  <a:srgbClr val="C00000"/>
                </a:solidFill>
                <a:effectLst/>
              </a:rPr>
              <a:t>unmod</a:t>
            </a:r>
            <a:r>
              <a:rPr lang="en-US" sz="1800" b="0" i="0" baseline="0">
                <a:effectLst/>
              </a:rPr>
              <a:t>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104255670620443"/>
                  <c:y val="-1.215233176034722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'Gel 1_unmod-to-mod'!$A$31:$A$36</c:f>
              <c:numCache>
                <c:formatCode>General</c:formatCode>
                <c:ptCount val="6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  <c:pt idx="5">
                  <c:v>5</c:v>
                </c:pt>
              </c:numCache>
            </c:numRef>
          </c:xVal>
          <c:yVal>
            <c:numRef>
              <c:f>'Gel 1_unmod-to-mod'!$B$31:$B$36</c:f>
              <c:numCache>
                <c:formatCode>#,##0</c:formatCode>
                <c:ptCount val="6"/>
                <c:pt idx="0">
                  <c:v>77737.035000000003</c:v>
                </c:pt>
                <c:pt idx="1">
                  <c:v>29643.17</c:v>
                </c:pt>
                <c:pt idx="2">
                  <c:v>18118.2</c:v>
                </c:pt>
                <c:pt idx="3">
                  <c:v>9083.5220000000008</c:v>
                </c:pt>
                <c:pt idx="4">
                  <c:v>3369.8319999999999</c:v>
                </c:pt>
                <c:pt idx="5">
                  <c:v>1152.548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87-1C4F-A2DD-CE3C95FA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648927"/>
        <c:axId val="1197313951"/>
      </c:scatterChart>
      <c:valAx>
        <c:axId val="1198648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313951"/>
        <c:crosses val="autoZero"/>
        <c:crossBetween val="midCat"/>
      </c:valAx>
      <c:valAx>
        <c:axId val="119731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48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10-250 pg tDR-GlyGCC </a:t>
            </a:r>
            <a:r>
              <a:rPr lang="en-US" sz="1800" b="0" i="0" baseline="0">
                <a:solidFill>
                  <a:srgbClr val="00B050"/>
                </a:solidFill>
                <a:effectLst/>
              </a:rPr>
              <a:t>(mod)</a:t>
            </a:r>
            <a:endParaRPr lang="de-DE">
              <a:solidFill>
                <a:srgbClr val="00B05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858116350382898"/>
                  <c:y val="-1.83124770789913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'Gel 2_unmod-to-mod'!$A$18:$A$22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'Gel 2_unmod-to-mod'!$B$18:$B$22</c:f>
              <c:numCache>
                <c:formatCode>#,##0</c:formatCode>
                <c:ptCount val="5"/>
                <c:pt idx="0">
                  <c:v>33117.635000000002</c:v>
                </c:pt>
                <c:pt idx="1">
                  <c:v>16918.179</c:v>
                </c:pt>
                <c:pt idx="2">
                  <c:v>6514.7520000000004</c:v>
                </c:pt>
                <c:pt idx="3">
                  <c:v>2621.3049999999998</c:v>
                </c:pt>
                <c:pt idx="4">
                  <c:v>711.43499999999995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85-B244-83B5-650666C2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10-100 pg tDR-GlyGCC </a:t>
            </a:r>
            <a:r>
              <a:rPr lang="en-US" sz="1800" b="0" i="0" baseline="0">
                <a:solidFill>
                  <a:srgbClr val="FF0000"/>
                </a:solidFill>
                <a:effectLst/>
              </a:rPr>
              <a:t>(unmod)</a:t>
            </a:r>
            <a:endParaRPr lang="en-US">
              <a:solidFill>
                <a:srgbClr val="FF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'Gel 2_unmod-to-mod'!$A$32:$A$35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'Gel 2_unmod-to-mod'!$B$32:$B$35</c:f>
              <c:numCache>
                <c:formatCode>#,##0</c:formatCode>
                <c:ptCount val="4"/>
                <c:pt idx="0">
                  <c:v>22611.948</c:v>
                </c:pt>
                <c:pt idx="1">
                  <c:v>8733.9449999999997</c:v>
                </c:pt>
                <c:pt idx="2">
                  <c:v>3220.134</c:v>
                </c:pt>
                <c:pt idx="3">
                  <c:v>906.26300000000003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A7-A54A-9514-2E34655D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188015"/>
        <c:axId val="1197404447"/>
      </c:scatterChart>
      <c:valAx>
        <c:axId val="1291188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404447"/>
        <c:crosses val="autoZero"/>
        <c:crossBetween val="midCat"/>
      </c:valAx>
      <c:valAx>
        <c:axId val="119740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188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37488</xdr:colOff>
      <xdr:row>11</xdr:row>
      <xdr:rowOff>59728</xdr:rowOff>
    </xdr:from>
    <xdr:to>
      <xdr:col>4</xdr:col>
      <xdr:colOff>1469778</xdr:colOff>
      <xdr:row>24</xdr:row>
      <xdr:rowOff>185504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4A6B04-866A-E247-8F31-456A9B8B2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12442</xdr:colOff>
      <xdr:row>26</xdr:row>
      <xdr:rowOff>0</xdr:rowOff>
    </xdr:from>
    <xdr:to>
      <xdr:col>4</xdr:col>
      <xdr:colOff>1488524</xdr:colOff>
      <xdr:row>37</xdr:row>
      <xdr:rowOff>56826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2FB9D4B-4160-A643-B34F-2F1E49862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1353906</xdr:colOff>
      <xdr:row>2</xdr:row>
      <xdr:rowOff>101517</xdr:rowOff>
    </xdr:from>
    <xdr:to>
      <xdr:col>2</xdr:col>
      <xdr:colOff>1980344</xdr:colOff>
      <xdr:row>7</xdr:row>
      <xdr:rowOff>179620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6E5BB15-4EBD-2D4C-A7AD-8F07AB9D8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951" y="672304"/>
          <a:ext cx="3223517" cy="1076979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1</xdr:col>
      <xdr:colOff>1494079</xdr:colOff>
      <xdr:row>6</xdr:row>
      <xdr:rowOff>75249</xdr:rowOff>
    </xdr:from>
    <xdr:to>
      <xdr:col>1</xdr:col>
      <xdr:colOff>2337209</xdr:colOff>
      <xdr:row>7</xdr:row>
      <xdr:rowOff>122996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8F27584-7F3E-DC4D-A6CA-02044754DFBA}"/>
            </a:ext>
          </a:extLst>
        </xdr:cNvPr>
        <xdr:cNvSpPr txBox="1"/>
      </xdr:nvSpPr>
      <xdr:spPr>
        <a:xfrm>
          <a:off x="6788124" y="1445137"/>
          <a:ext cx="843130" cy="247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US_0016</a:t>
          </a:r>
        </a:p>
      </xdr:txBody>
    </xdr:sp>
    <xdr:clientData/>
  </xdr:twoCellAnchor>
  <xdr:twoCellAnchor>
    <xdr:from>
      <xdr:col>2</xdr:col>
      <xdr:colOff>521579</xdr:colOff>
      <xdr:row>6</xdr:row>
      <xdr:rowOff>44735</xdr:rowOff>
    </xdr:from>
    <xdr:to>
      <xdr:col>2</xdr:col>
      <xdr:colOff>1621905</xdr:colOff>
      <xdr:row>7</xdr:row>
      <xdr:rowOff>92482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D629FBD-ACC8-BB40-BF8A-2E0B5994A17B}"/>
            </a:ext>
          </a:extLst>
        </xdr:cNvPr>
        <xdr:cNvSpPr txBox="1"/>
      </xdr:nvSpPr>
      <xdr:spPr>
        <a:xfrm>
          <a:off x="8412703" y="1414623"/>
          <a:ext cx="1100326" cy="247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AD_138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293077</xdr:colOff>
      <xdr:row>0</xdr:row>
      <xdr:rowOff>69781</xdr:rowOff>
    </xdr:from>
    <xdr:to>
      <xdr:col>2</xdr:col>
      <xdr:colOff>1895373</xdr:colOff>
      <xdr:row>10</xdr:row>
      <xdr:rowOff>8927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9BCA58-E7DC-1642-946E-CB64DEC6F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9341" y="1172308"/>
          <a:ext cx="1602296" cy="2186069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123733</xdr:colOff>
      <xdr:row>12</xdr:row>
      <xdr:rowOff>167472</xdr:rowOff>
    </xdr:from>
    <xdr:to>
      <xdr:col>4</xdr:col>
      <xdr:colOff>1378628</xdr:colOff>
      <xdr:row>24</xdr:row>
      <xdr:rowOff>83736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3A2FFB-D43C-E54B-A87B-F1417BDD2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378878</xdr:colOff>
      <xdr:row>0</xdr:row>
      <xdr:rowOff>174982</xdr:rowOff>
    </xdr:from>
    <xdr:to>
      <xdr:col>2</xdr:col>
      <xdr:colOff>1431349</xdr:colOff>
      <xdr:row>1</xdr:row>
      <xdr:rowOff>222730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E584B11-F5A0-C543-8DF8-D1AF71E48F0D}"/>
            </a:ext>
          </a:extLst>
        </xdr:cNvPr>
        <xdr:cNvSpPr txBox="1"/>
      </xdr:nvSpPr>
      <xdr:spPr>
        <a:xfrm>
          <a:off x="9185142" y="1277509"/>
          <a:ext cx="1052471" cy="257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/>
              </a:solidFill>
            </a:rPr>
            <a:t>US_0016</a:t>
          </a:r>
        </a:p>
      </xdr:txBody>
    </xdr:sp>
    <xdr:clientData/>
  </xdr:twoCellAnchor>
  <xdr:twoCellAnchor>
    <xdr:from>
      <xdr:col>2</xdr:col>
      <xdr:colOff>363604</xdr:colOff>
      <xdr:row>5</xdr:row>
      <xdr:rowOff>126811</xdr:rowOff>
    </xdr:from>
    <xdr:to>
      <xdr:col>2</xdr:col>
      <xdr:colOff>1413360</xdr:colOff>
      <xdr:row>6</xdr:row>
      <xdr:rowOff>176552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2E6F05B-3C06-0641-872E-BB73E335244E}"/>
            </a:ext>
          </a:extLst>
        </xdr:cNvPr>
        <xdr:cNvSpPr txBox="1"/>
      </xdr:nvSpPr>
      <xdr:spPr>
        <a:xfrm>
          <a:off x="9169868" y="2429558"/>
          <a:ext cx="1049756" cy="259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AD_138</a:t>
          </a:r>
        </a:p>
      </xdr:txBody>
    </xdr:sp>
    <xdr:clientData/>
  </xdr:twoCellAnchor>
  <xdr:twoCellAnchor>
    <xdr:from>
      <xdr:col>2</xdr:col>
      <xdr:colOff>72394</xdr:colOff>
      <xdr:row>25</xdr:row>
      <xdr:rowOff>195385</xdr:rowOff>
    </xdr:from>
    <xdr:to>
      <xdr:col>4</xdr:col>
      <xdr:colOff>1234051</xdr:colOff>
      <xdr:row>36</xdr:row>
      <xdr:rowOff>159612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710DD60-45E3-674C-A495-7592B6224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974A-73E6-4748-BA0E-2B041475B3B9}">
  <dimension ref="A1:E10"/>
  <sheetViews>
    <sheetView tabSelected="1" zoomScale="150" zoomScaleNormal="64" workbookViewId="0"/>
  </sheetViews>
  <sheetFormatPr baseColWidth="10" defaultRowHeight="24"/>
  <cols>
    <col min="1" max="16384" width="10.83203125" style="95"/>
  </cols>
  <sheetData>
    <row r="1" spans="1:5" ht="31">
      <c r="A1" s="102" t="s">
        <v>26</v>
      </c>
    </row>
    <row r="2" spans="1:5">
      <c r="A2" s="29"/>
    </row>
    <row r="3" spans="1:5">
      <c r="A3" s="95" t="s">
        <v>23</v>
      </c>
    </row>
    <row r="5" spans="1:5">
      <c r="A5" s="96" t="s">
        <v>24</v>
      </c>
    </row>
    <row r="6" spans="1:5">
      <c r="A6" s="97"/>
    </row>
    <row r="7" spans="1:5">
      <c r="A7" s="96" t="s">
        <v>25</v>
      </c>
    </row>
    <row r="8" spans="1:5">
      <c r="A8" s="96"/>
    </row>
    <row r="9" spans="1:5">
      <c r="A9" s="97"/>
    </row>
    <row r="10" spans="1:5">
      <c r="E10" s="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3C98-3025-4E42-A4B1-C814175F2266}">
  <dimension ref="A2:I100"/>
  <sheetViews>
    <sheetView topLeftCell="A23" zoomScale="134" zoomScaleNormal="89" workbookViewId="0">
      <selection activeCell="I65" sqref="I65"/>
    </sheetView>
  </sheetViews>
  <sheetFormatPr baseColWidth="10" defaultRowHeight="16"/>
  <cols>
    <col min="1" max="1" width="69.5" bestFit="1" customWidth="1"/>
    <col min="2" max="2" width="34" bestFit="1" customWidth="1"/>
    <col min="3" max="3" width="26" bestFit="1" customWidth="1"/>
    <col min="4" max="4" width="19.6640625" bestFit="1" customWidth="1"/>
    <col min="5" max="5" width="19.83203125" bestFit="1" customWidth="1"/>
    <col min="6" max="6" width="26" bestFit="1" customWidth="1"/>
    <col min="7" max="7" width="20.83203125" bestFit="1" customWidth="1"/>
    <col min="8" max="8" width="13.6640625" bestFit="1" customWidth="1"/>
  </cols>
  <sheetData>
    <row r="2" spans="1:9" ht="29">
      <c r="A2" s="99" t="s">
        <v>10</v>
      </c>
      <c r="B2" s="21" t="s">
        <v>0</v>
      </c>
      <c r="C2" s="2"/>
      <c r="D2" s="2"/>
      <c r="E2" s="2"/>
      <c r="F2" s="2"/>
      <c r="G2" s="7"/>
      <c r="H2" s="2"/>
      <c r="I2" s="2"/>
    </row>
    <row r="3" spans="1:9">
      <c r="A3" s="1"/>
      <c r="B3" s="2"/>
      <c r="C3" s="2"/>
      <c r="D3" s="2"/>
      <c r="E3" s="2"/>
      <c r="G3" s="24"/>
      <c r="I3" s="2"/>
    </row>
    <row r="4" spans="1:9">
      <c r="A4" s="1"/>
      <c r="B4" s="2"/>
      <c r="C4" s="2"/>
      <c r="D4" s="2"/>
      <c r="E4" s="2" t="s">
        <v>8</v>
      </c>
      <c r="G4" s="24"/>
      <c r="I4" s="2"/>
    </row>
    <row r="5" spans="1:9">
      <c r="A5" s="2"/>
      <c r="B5" s="2"/>
      <c r="C5" s="2"/>
      <c r="D5" s="2"/>
      <c r="E5" s="2" t="s">
        <v>9</v>
      </c>
      <c r="G5" s="31"/>
      <c r="I5" s="2"/>
    </row>
    <row r="6" spans="1:9">
      <c r="A6" s="2"/>
      <c r="B6" s="2"/>
      <c r="C6" s="2"/>
      <c r="D6" s="2"/>
      <c r="E6" s="2"/>
      <c r="F6" s="22"/>
      <c r="G6" s="31"/>
      <c r="I6" s="2"/>
    </row>
    <row r="7" spans="1:9">
      <c r="A7" s="2"/>
      <c r="B7" s="2"/>
      <c r="C7" s="2"/>
      <c r="D7" s="2"/>
      <c r="E7" s="2"/>
      <c r="F7" s="22"/>
      <c r="G7" s="31"/>
      <c r="I7" s="2"/>
    </row>
    <row r="8" spans="1:9">
      <c r="A8" s="2"/>
      <c r="B8" s="2"/>
      <c r="C8" s="2"/>
      <c r="D8" s="2"/>
      <c r="E8" s="2"/>
      <c r="F8" s="7"/>
      <c r="G8" s="7"/>
      <c r="I8" s="2"/>
    </row>
    <row r="9" spans="1:9">
      <c r="A9" s="2"/>
      <c r="B9" s="2"/>
      <c r="C9" s="2"/>
      <c r="D9" s="2"/>
      <c r="E9" s="2"/>
      <c r="F9" s="7"/>
      <c r="G9" s="7"/>
      <c r="H9" s="7"/>
      <c r="I9" s="2"/>
    </row>
    <row r="10" spans="1:9">
      <c r="A10" s="2"/>
      <c r="B10" s="2"/>
      <c r="C10" s="2"/>
      <c r="D10" s="2"/>
      <c r="E10" s="2"/>
      <c r="F10" s="7"/>
      <c r="G10" s="2"/>
      <c r="H10" s="7"/>
      <c r="I10" s="2"/>
    </row>
    <row r="11" spans="1:9" ht="17" thickBot="1">
      <c r="A11" s="2"/>
      <c r="B11" s="2"/>
      <c r="C11" s="2"/>
      <c r="D11" s="2"/>
      <c r="E11" s="2"/>
      <c r="F11" s="2"/>
      <c r="G11" s="2"/>
      <c r="H11" s="7"/>
      <c r="I11" s="2"/>
    </row>
    <row r="12" spans="1:9" ht="24">
      <c r="A12" s="69" t="s">
        <v>15</v>
      </c>
      <c r="B12" s="70"/>
      <c r="C12" s="70"/>
      <c r="D12" s="70"/>
      <c r="E12" s="71"/>
      <c r="F12" s="2"/>
      <c r="G12" s="2"/>
      <c r="H12" s="7"/>
      <c r="I12" s="2"/>
    </row>
    <row r="13" spans="1:9" ht="17" thickBot="1">
      <c r="A13" s="44"/>
      <c r="B13" s="2"/>
      <c r="C13" s="2"/>
      <c r="D13" s="2"/>
      <c r="E13" s="72"/>
      <c r="F13" s="2"/>
      <c r="G13" s="2"/>
      <c r="H13" s="7"/>
      <c r="I13" s="2"/>
    </row>
    <row r="14" spans="1:9">
      <c r="A14" s="61" t="s">
        <v>2</v>
      </c>
      <c r="B14" s="45" t="s">
        <v>7</v>
      </c>
      <c r="C14" s="60"/>
      <c r="D14" s="60"/>
      <c r="E14" s="35"/>
      <c r="F14" s="2"/>
      <c r="G14" s="2"/>
      <c r="H14" s="7"/>
      <c r="I14" s="2"/>
    </row>
    <row r="15" spans="1:9">
      <c r="A15" s="65">
        <v>1000</v>
      </c>
      <c r="B15" s="46" t="s">
        <v>1</v>
      </c>
      <c r="C15" s="60"/>
      <c r="D15" s="60"/>
      <c r="E15" s="35"/>
      <c r="F15" s="7"/>
      <c r="G15" s="2"/>
      <c r="H15" s="2"/>
      <c r="I15" s="2"/>
    </row>
    <row r="16" spans="1:9">
      <c r="A16" s="63">
        <v>750</v>
      </c>
      <c r="B16" s="46" t="s">
        <v>1</v>
      </c>
      <c r="C16" s="60"/>
      <c r="D16" s="60"/>
      <c r="E16" s="35"/>
      <c r="F16" s="2"/>
      <c r="G16" s="2"/>
      <c r="H16" s="2"/>
      <c r="I16" s="2"/>
    </row>
    <row r="17" spans="1:9">
      <c r="A17" s="63">
        <v>500</v>
      </c>
      <c r="B17" s="46" t="s">
        <v>1</v>
      </c>
      <c r="C17" s="60"/>
      <c r="D17" s="60"/>
      <c r="E17" s="35"/>
      <c r="F17" s="7"/>
      <c r="G17" s="2"/>
      <c r="H17" s="2"/>
      <c r="I17" s="7"/>
    </row>
    <row r="18" spans="1:9">
      <c r="A18" s="63">
        <v>250</v>
      </c>
      <c r="B18" s="46">
        <v>39199.605000000003</v>
      </c>
      <c r="C18" s="60"/>
      <c r="D18" s="60"/>
      <c r="E18" s="35"/>
      <c r="F18" s="2"/>
      <c r="G18" s="2"/>
      <c r="H18" s="2"/>
      <c r="I18" s="7"/>
    </row>
    <row r="19" spans="1:9">
      <c r="A19" s="52">
        <v>100</v>
      </c>
      <c r="B19" s="48">
        <v>21792.634999999998</v>
      </c>
      <c r="C19" s="60"/>
      <c r="D19" s="60"/>
      <c r="E19" s="35"/>
      <c r="F19" s="2"/>
      <c r="G19" s="2"/>
      <c r="H19" s="2"/>
      <c r="I19" s="7"/>
    </row>
    <row r="20" spans="1:9">
      <c r="A20" s="52">
        <v>50</v>
      </c>
      <c r="B20" s="48">
        <v>9893.5720000000001</v>
      </c>
      <c r="C20" s="60"/>
      <c r="D20" s="60"/>
      <c r="E20" s="35"/>
      <c r="F20" s="2"/>
      <c r="G20" s="2"/>
      <c r="H20" s="2"/>
      <c r="I20" s="7"/>
    </row>
    <row r="21" spans="1:9">
      <c r="A21" s="52">
        <v>25</v>
      </c>
      <c r="B21" s="48">
        <v>4466.8320000000003</v>
      </c>
      <c r="C21" s="60"/>
      <c r="D21" s="60"/>
      <c r="E21" s="35"/>
      <c r="F21" s="2"/>
      <c r="G21" s="7"/>
      <c r="H21" s="2"/>
      <c r="I21" s="7"/>
    </row>
    <row r="22" spans="1:9">
      <c r="A22" s="52">
        <v>10</v>
      </c>
      <c r="B22" s="48">
        <v>962.03300000000002</v>
      </c>
      <c r="C22" s="60"/>
      <c r="D22" s="60"/>
      <c r="E22" s="35"/>
      <c r="F22" s="2"/>
      <c r="G22" s="7"/>
      <c r="H22" s="2"/>
      <c r="I22" s="7"/>
    </row>
    <row r="23" spans="1:9">
      <c r="A23" s="63">
        <v>5</v>
      </c>
      <c r="B23" s="46">
        <v>753.89099999999996</v>
      </c>
      <c r="C23" s="60"/>
      <c r="D23" s="60"/>
      <c r="E23" s="35"/>
      <c r="F23" s="2"/>
      <c r="G23" s="7"/>
      <c r="H23" s="2"/>
      <c r="I23" s="7"/>
    </row>
    <row r="24" spans="1:9">
      <c r="A24" s="63">
        <v>1</v>
      </c>
      <c r="B24" s="37" t="s">
        <v>3</v>
      </c>
      <c r="C24" s="60"/>
      <c r="D24" s="60"/>
      <c r="E24" s="35"/>
      <c r="F24" s="2"/>
      <c r="G24" s="7"/>
      <c r="H24" s="2"/>
      <c r="I24" s="7"/>
    </row>
    <row r="25" spans="1:9">
      <c r="A25" s="73"/>
      <c r="B25" s="49"/>
      <c r="C25" s="60"/>
      <c r="D25" s="60"/>
      <c r="E25" s="35"/>
      <c r="F25" s="2"/>
      <c r="G25" s="2"/>
      <c r="H25" s="2"/>
      <c r="I25" s="2"/>
    </row>
    <row r="26" spans="1:9" ht="17" thickBot="1">
      <c r="A26" s="73"/>
      <c r="B26" s="49"/>
      <c r="C26" s="60"/>
      <c r="D26" s="60"/>
      <c r="E26" s="35"/>
      <c r="F26" s="2"/>
      <c r="G26" s="2"/>
      <c r="H26" s="2"/>
      <c r="I26" s="2"/>
    </row>
    <row r="27" spans="1:9">
      <c r="A27" s="61" t="s">
        <v>2</v>
      </c>
      <c r="B27" s="45" t="s">
        <v>7</v>
      </c>
      <c r="C27" s="60"/>
      <c r="D27" s="60"/>
      <c r="E27" s="35"/>
      <c r="F27" s="2"/>
      <c r="G27" s="2"/>
      <c r="H27" s="2"/>
      <c r="I27" s="2"/>
    </row>
    <row r="28" spans="1:9">
      <c r="A28" s="65">
        <v>1000</v>
      </c>
      <c r="B28" s="46" t="s">
        <v>1</v>
      </c>
      <c r="C28" s="60"/>
      <c r="D28" s="60"/>
      <c r="E28" s="35"/>
      <c r="F28" s="7"/>
      <c r="G28" s="2"/>
      <c r="H28" s="2"/>
      <c r="I28" s="2"/>
    </row>
    <row r="29" spans="1:9">
      <c r="A29" s="63">
        <v>750</v>
      </c>
      <c r="B29" s="46" t="s">
        <v>1</v>
      </c>
      <c r="C29" s="60"/>
      <c r="D29" s="60"/>
      <c r="E29" s="35"/>
      <c r="F29" s="2"/>
      <c r="G29" s="2"/>
      <c r="H29" s="2"/>
      <c r="I29" s="2"/>
    </row>
    <row r="30" spans="1:9">
      <c r="A30" s="63">
        <v>500</v>
      </c>
      <c r="B30" s="46" t="s">
        <v>1</v>
      </c>
      <c r="C30" s="60"/>
      <c r="D30" s="60"/>
      <c r="E30" s="35"/>
      <c r="F30" s="7"/>
      <c r="G30" s="2"/>
      <c r="I30" s="24"/>
    </row>
    <row r="31" spans="1:9">
      <c r="A31" s="52">
        <v>250</v>
      </c>
      <c r="B31" s="48">
        <v>77737.035000000003</v>
      </c>
      <c r="C31" s="60"/>
      <c r="D31" s="60"/>
      <c r="E31" s="35"/>
      <c r="F31" s="2"/>
      <c r="G31" s="2"/>
      <c r="I31" s="24"/>
    </row>
    <row r="32" spans="1:9">
      <c r="A32" s="52">
        <v>100</v>
      </c>
      <c r="B32" s="48">
        <v>29643.17</v>
      </c>
      <c r="C32" s="60"/>
      <c r="D32" s="60"/>
      <c r="E32" s="35"/>
      <c r="F32" s="2"/>
      <c r="G32" s="2"/>
      <c r="I32" s="24"/>
    </row>
    <row r="33" spans="1:9">
      <c r="A33" s="52">
        <v>50</v>
      </c>
      <c r="B33" s="48">
        <v>18118.2</v>
      </c>
      <c r="C33" s="60"/>
      <c r="D33" s="60"/>
      <c r="E33" s="35"/>
      <c r="F33" s="2"/>
      <c r="G33" s="2"/>
      <c r="I33" s="24"/>
    </row>
    <row r="34" spans="1:9">
      <c r="A34" s="52">
        <v>25</v>
      </c>
      <c r="B34" s="48">
        <v>9083.5220000000008</v>
      </c>
      <c r="C34" s="60"/>
      <c r="D34" s="60"/>
      <c r="E34" s="35"/>
      <c r="F34" s="2"/>
      <c r="G34" s="7"/>
      <c r="I34" s="24"/>
    </row>
    <row r="35" spans="1:9">
      <c r="A35" s="52">
        <v>10</v>
      </c>
      <c r="B35" s="48">
        <v>3369.8319999999999</v>
      </c>
      <c r="C35" s="60"/>
      <c r="D35" s="60"/>
      <c r="E35" s="35"/>
      <c r="F35" s="2"/>
      <c r="G35" s="7"/>
      <c r="I35" s="24"/>
    </row>
    <row r="36" spans="1:9">
      <c r="A36" s="75">
        <v>5</v>
      </c>
      <c r="B36" s="50">
        <v>1152.548</v>
      </c>
      <c r="C36" s="60"/>
      <c r="D36" s="60"/>
      <c r="E36" s="35"/>
      <c r="F36" s="2"/>
      <c r="G36" s="7"/>
    </row>
    <row r="37" spans="1:9">
      <c r="A37" s="63">
        <v>1</v>
      </c>
      <c r="B37" s="37" t="s">
        <v>3</v>
      </c>
      <c r="C37" s="60"/>
      <c r="D37" s="60"/>
      <c r="E37" s="35"/>
      <c r="F37" s="2"/>
      <c r="G37" s="7"/>
    </row>
    <row r="38" spans="1:9" ht="17" thickBot="1">
      <c r="A38" s="76"/>
      <c r="B38" s="77"/>
      <c r="C38" s="67"/>
      <c r="D38" s="67"/>
      <c r="E38" s="39"/>
      <c r="F38" s="2"/>
      <c r="G38" s="2"/>
    </row>
    <row r="39" spans="1:9" ht="17" thickBot="1">
      <c r="A39" s="49"/>
      <c r="B39" s="49"/>
      <c r="C39" s="32"/>
      <c r="D39" s="32"/>
      <c r="F39" s="2"/>
      <c r="G39" s="2"/>
    </row>
    <row r="40" spans="1:9" ht="24">
      <c r="A40" s="69" t="s">
        <v>14</v>
      </c>
      <c r="B40" s="33"/>
      <c r="C40" s="57"/>
      <c r="D40" s="59"/>
      <c r="H40" s="2"/>
      <c r="I40" s="2"/>
    </row>
    <row r="41" spans="1:9" ht="17" thickBot="1">
      <c r="A41" s="34"/>
      <c r="B41" s="28"/>
      <c r="C41" s="60"/>
      <c r="D41" s="55"/>
    </row>
    <row r="42" spans="1:9">
      <c r="A42" s="74"/>
      <c r="B42" s="51" t="s">
        <v>16</v>
      </c>
      <c r="C42" s="60"/>
      <c r="D42" s="55"/>
    </row>
    <row r="43" spans="1:9">
      <c r="A43" s="61" t="s">
        <v>2</v>
      </c>
      <c r="B43" s="79" t="s">
        <v>17</v>
      </c>
      <c r="C43" s="60"/>
      <c r="D43" s="55"/>
    </row>
    <row r="44" spans="1:9">
      <c r="A44" s="63">
        <v>250</v>
      </c>
      <c r="B44" s="53">
        <f>B31/B18</f>
        <v>1.9831076103955638</v>
      </c>
      <c r="C44" s="60"/>
      <c r="D44" s="55"/>
    </row>
    <row r="45" spans="1:9">
      <c r="A45" s="52">
        <v>100</v>
      </c>
      <c r="B45" s="103">
        <f>B32/B19</f>
        <v>1.3602379886599303</v>
      </c>
      <c r="C45" s="60"/>
      <c r="D45" s="55"/>
    </row>
    <row r="46" spans="1:9">
      <c r="A46" s="52">
        <v>50</v>
      </c>
      <c r="B46" s="103">
        <f>B33/B20</f>
        <v>1.8313102689301701</v>
      </c>
      <c r="C46" s="60"/>
      <c r="D46" s="55"/>
    </row>
    <row r="47" spans="1:9">
      <c r="A47" s="52">
        <v>25</v>
      </c>
      <c r="B47" s="103">
        <f>B34/B21</f>
        <v>2.033549056691633</v>
      </c>
      <c r="C47" s="60"/>
      <c r="D47" s="55"/>
    </row>
    <row r="48" spans="1:9">
      <c r="A48" s="52">
        <v>10</v>
      </c>
      <c r="B48" s="103">
        <f>B35/B22</f>
        <v>3.5028237077106499</v>
      </c>
      <c r="C48" s="60"/>
      <c r="D48" s="55"/>
    </row>
    <row r="49" spans="1:7">
      <c r="A49" s="54"/>
      <c r="B49" s="55"/>
      <c r="C49" s="60"/>
      <c r="D49" s="55"/>
    </row>
    <row r="50" spans="1:7" ht="17" thickBot="1">
      <c r="A50" s="78" t="s">
        <v>12</v>
      </c>
      <c r="B50" s="100">
        <f>AVERAGE(B45:B48)</f>
        <v>2.1819802554980958</v>
      </c>
      <c r="C50" s="60"/>
      <c r="D50" s="55"/>
    </row>
    <row r="51" spans="1:7" ht="17" thickBot="1">
      <c r="A51" s="54"/>
      <c r="B51" s="60"/>
      <c r="C51" s="60"/>
      <c r="D51" s="55"/>
      <c r="G51" s="30"/>
    </row>
    <row r="52" spans="1:7">
      <c r="A52" s="56"/>
      <c r="B52" s="57"/>
      <c r="C52" s="58"/>
      <c r="D52" s="59"/>
    </row>
    <row r="53" spans="1:7">
      <c r="A53" s="82" t="s">
        <v>20</v>
      </c>
      <c r="B53" s="60" t="s">
        <v>11</v>
      </c>
      <c r="C53" s="81" t="s">
        <v>19</v>
      </c>
      <c r="D53" s="55" t="s">
        <v>13</v>
      </c>
    </row>
    <row r="54" spans="1:7">
      <c r="A54" s="61" t="s">
        <v>2</v>
      </c>
      <c r="B54" s="37" t="s">
        <v>21</v>
      </c>
      <c r="C54" s="62" t="s">
        <v>2</v>
      </c>
      <c r="D54" s="53" t="s">
        <v>21</v>
      </c>
    </row>
    <row r="55" spans="1:7">
      <c r="A55" s="52">
        <v>250</v>
      </c>
      <c r="B55" s="37">
        <f xml:space="preserve"> (231.04*A55)-1406.8</f>
        <v>56353.2</v>
      </c>
      <c r="C55" s="47">
        <v>250</v>
      </c>
      <c r="D55" s="53">
        <f xml:space="preserve"> (307.48*C55)-635.86</f>
        <v>76234.14</v>
      </c>
    </row>
    <row r="56" spans="1:7">
      <c r="A56" s="52">
        <v>100</v>
      </c>
      <c r="B56" s="37">
        <f t="shared" ref="B56:B59" si="0" xml:space="preserve"> (231.04*A56)-1406.8</f>
        <v>21697.200000000001</v>
      </c>
      <c r="C56" s="47">
        <v>100</v>
      </c>
      <c r="D56" s="53">
        <f t="shared" ref="D56:D60" si="1" xml:space="preserve"> (307.48*C56)-635.86</f>
        <v>30112.14</v>
      </c>
    </row>
    <row r="57" spans="1:7">
      <c r="A57" s="52">
        <v>50</v>
      </c>
      <c r="B57" s="37">
        <f t="shared" si="0"/>
        <v>10145.200000000001</v>
      </c>
      <c r="C57" s="47">
        <v>50</v>
      </c>
      <c r="D57" s="53">
        <f t="shared" si="1"/>
        <v>14738.14</v>
      </c>
    </row>
    <row r="58" spans="1:7">
      <c r="A58" s="52">
        <v>25</v>
      </c>
      <c r="B58" s="37">
        <f t="shared" si="0"/>
        <v>4369.2</v>
      </c>
      <c r="C58" s="47">
        <v>25</v>
      </c>
      <c r="D58" s="53">
        <f t="shared" si="1"/>
        <v>7051.14</v>
      </c>
    </row>
    <row r="59" spans="1:7">
      <c r="A59" s="52">
        <v>10</v>
      </c>
      <c r="B59" s="37">
        <f t="shared" si="0"/>
        <v>903.60000000000014</v>
      </c>
      <c r="C59" s="47">
        <v>10</v>
      </c>
      <c r="D59" s="53">
        <f t="shared" si="1"/>
        <v>2438.94</v>
      </c>
    </row>
    <row r="60" spans="1:7">
      <c r="A60" s="52"/>
      <c r="B60" s="37"/>
      <c r="C60" s="47">
        <v>5</v>
      </c>
      <c r="D60" s="53">
        <f t="shared" si="1"/>
        <v>901.54000000000008</v>
      </c>
    </row>
    <row r="61" spans="1:7">
      <c r="A61" s="54"/>
      <c r="B61" s="60"/>
      <c r="C61" s="60"/>
      <c r="D61" s="55"/>
    </row>
    <row r="62" spans="1:7">
      <c r="A62" s="37"/>
      <c r="B62" s="64" t="s">
        <v>22</v>
      </c>
      <c r="C62" s="60"/>
      <c r="D62" s="55"/>
    </row>
    <row r="63" spans="1:7">
      <c r="A63" s="61" t="s">
        <v>2</v>
      </c>
      <c r="B63" s="80" t="s">
        <v>18</v>
      </c>
      <c r="C63" s="60"/>
      <c r="D63" s="55"/>
    </row>
    <row r="64" spans="1:7">
      <c r="A64" s="105">
        <v>250</v>
      </c>
      <c r="B64" s="37">
        <f>D55/B55</f>
        <v>1.3527916782010605</v>
      </c>
      <c r="C64" s="60"/>
      <c r="D64" s="55"/>
    </row>
    <row r="65" spans="1:4">
      <c r="A65" s="47">
        <v>100</v>
      </c>
      <c r="B65" s="104">
        <f>D56/B56</f>
        <v>1.387835296720314</v>
      </c>
      <c r="C65" s="60"/>
      <c r="D65" s="55"/>
    </row>
    <row r="66" spans="1:4">
      <c r="A66" s="47">
        <v>50</v>
      </c>
      <c r="B66" s="104">
        <f>D57/B57</f>
        <v>1.4527204983637581</v>
      </c>
      <c r="C66" s="60"/>
      <c r="D66" s="55"/>
    </row>
    <row r="67" spans="1:4">
      <c r="A67" s="47">
        <v>25</v>
      </c>
      <c r="B67" s="104">
        <f>D58/B58</f>
        <v>1.6138286185113981</v>
      </c>
      <c r="C67" s="60"/>
      <c r="D67" s="55"/>
    </row>
    <row r="68" spans="1:4">
      <c r="A68" s="47">
        <v>10</v>
      </c>
      <c r="B68" s="104">
        <f>D59/B59</f>
        <v>2.6991367861885789</v>
      </c>
      <c r="C68" s="60"/>
      <c r="D68" s="55"/>
    </row>
    <row r="69" spans="1:4">
      <c r="A69" s="37"/>
      <c r="B69" s="37"/>
      <c r="C69" s="60"/>
      <c r="D69" s="55"/>
    </row>
    <row r="70" spans="1:4" ht="17" thickBot="1">
      <c r="A70" s="78" t="s">
        <v>12</v>
      </c>
      <c r="B70" s="101">
        <f>AVERAGE(B65:B68)</f>
        <v>1.7883802999460121</v>
      </c>
      <c r="C70" s="67"/>
      <c r="D70" s="68"/>
    </row>
    <row r="96" spans="1:7">
      <c r="A96" s="2"/>
      <c r="B96" s="2"/>
      <c r="C96" s="2"/>
      <c r="D96" s="2"/>
      <c r="E96" s="2"/>
      <c r="F96" s="2"/>
      <c r="G96" s="2"/>
    </row>
    <row r="97" spans="1:9">
      <c r="A97" s="2"/>
      <c r="B97" s="2"/>
      <c r="C97" s="2"/>
      <c r="D97" s="2"/>
      <c r="E97" s="2"/>
      <c r="F97" s="2"/>
      <c r="G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H99" s="2"/>
      <c r="I99" s="2"/>
    </row>
    <row r="100" spans="1:9">
      <c r="H100" s="2"/>
      <c r="I100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BFAC-265B-5D45-A9D8-FE6B09FCEF3C}">
  <dimension ref="A2:J100"/>
  <sheetViews>
    <sheetView zoomScale="90" zoomScaleNormal="90" workbookViewId="0">
      <selection activeCell="A27" sqref="A27"/>
    </sheetView>
  </sheetViews>
  <sheetFormatPr baseColWidth="10" defaultRowHeight="16"/>
  <cols>
    <col min="1" max="1" width="97.6640625" customWidth="1"/>
    <col min="2" max="2" width="33.6640625" bestFit="1" customWidth="1"/>
    <col min="3" max="3" width="25.5" bestFit="1" customWidth="1"/>
    <col min="4" max="4" width="19.6640625" bestFit="1" customWidth="1"/>
    <col min="5" max="5" width="19.83203125" bestFit="1" customWidth="1"/>
    <col min="6" max="6" width="24.33203125" bestFit="1" customWidth="1"/>
    <col min="7" max="7" width="20.83203125" bestFit="1" customWidth="1"/>
  </cols>
  <sheetData>
    <row r="2" spans="1:9" ht="29">
      <c r="A2" s="20" t="s">
        <v>10</v>
      </c>
      <c r="B2" s="21" t="s">
        <v>4</v>
      </c>
      <c r="C2" s="2"/>
      <c r="D2" s="2"/>
      <c r="F2" s="2"/>
      <c r="G2" s="7"/>
      <c r="I2" s="2"/>
    </row>
    <row r="3" spans="1:9">
      <c r="A3" s="1"/>
      <c r="B3" s="2"/>
      <c r="C3" s="2"/>
      <c r="D3" s="2"/>
      <c r="E3" s="2"/>
      <c r="G3" s="24"/>
      <c r="I3" s="2"/>
    </row>
    <row r="4" spans="1:9">
      <c r="A4" s="1"/>
      <c r="B4" s="2"/>
      <c r="C4" s="2"/>
      <c r="D4" s="2"/>
      <c r="E4" s="2" t="s">
        <v>8</v>
      </c>
      <c r="G4" s="24"/>
      <c r="I4" s="2"/>
    </row>
    <row r="5" spans="1:9">
      <c r="A5" s="2"/>
      <c r="B5" s="2"/>
      <c r="C5" s="2"/>
      <c r="D5" s="2"/>
      <c r="E5" s="2" t="s">
        <v>9</v>
      </c>
      <c r="F5" s="22"/>
      <c r="G5" s="31"/>
      <c r="I5" s="2"/>
    </row>
    <row r="6" spans="1:9">
      <c r="A6" s="2"/>
      <c r="B6" s="2"/>
      <c r="C6" s="2"/>
      <c r="D6" s="2"/>
      <c r="E6" s="2"/>
      <c r="F6" s="22"/>
      <c r="G6" s="31"/>
      <c r="I6" s="2"/>
    </row>
    <row r="7" spans="1:9">
      <c r="A7" s="2"/>
      <c r="B7" s="2"/>
      <c r="C7" s="2"/>
      <c r="D7" s="2"/>
      <c r="E7" s="2"/>
      <c r="F7" s="22"/>
      <c r="G7" s="31"/>
      <c r="I7" s="2"/>
    </row>
    <row r="8" spans="1:9">
      <c r="A8" s="2"/>
      <c r="B8" s="2"/>
      <c r="C8" s="2"/>
      <c r="D8" s="2"/>
      <c r="E8" s="2"/>
      <c r="F8" s="7"/>
      <c r="G8" s="7"/>
      <c r="I8" s="2"/>
    </row>
    <row r="9" spans="1:9">
      <c r="A9" s="2"/>
      <c r="B9" s="2"/>
      <c r="C9" s="2"/>
      <c r="D9" s="2"/>
      <c r="E9" s="2"/>
      <c r="F9" s="7"/>
      <c r="G9" s="7"/>
      <c r="H9" s="7"/>
      <c r="I9" s="2"/>
    </row>
    <row r="10" spans="1:9">
      <c r="A10" s="2"/>
      <c r="B10" s="2"/>
      <c r="C10" s="2"/>
      <c r="D10" s="2"/>
      <c r="E10" s="2"/>
      <c r="F10" s="7"/>
      <c r="G10" s="2"/>
      <c r="H10" s="7"/>
      <c r="I10" s="2"/>
    </row>
    <row r="11" spans="1:9" ht="17" thickBot="1">
      <c r="A11" s="2"/>
      <c r="B11" s="2"/>
      <c r="C11" s="2"/>
      <c r="D11" s="2"/>
      <c r="E11" s="2"/>
      <c r="F11" s="2"/>
      <c r="G11" s="2"/>
      <c r="H11" s="7"/>
      <c r="I11" s="2"/>
    </row>
    <row r="12" spans="1:9" ht="24">
      <c r="A12" s="69" t="s">
        <v>15</v>
      </c>
      <c r="B12" s="70"/>
      <c r="C12" s="70"/>
      <c r="D12" s="70"/>
      <c r="E12" s="71"/>
      <c r="F12" s="2"/>
      <c r="G12" s="2"/>
      <c r="H12" s="7"/>
      <c r="I12" s="2"/>
    </row>
    <row r="13" spans="1:9" ht="17" thickBot="1">
      <c r="A13" s="44"/>
      <c r="B13" s="2"/>
      <c r="C13" s="2"/>
      <c r="D13" s="2"/>
      <c r="E13" s="72"/>
      <c r="F13" s="2"/>
      <c r="G13" s="2"/>
      <c r="H13" s="7"/>
      <c r="I13" s="2"/>
    </row>
    <row r="14" spans="1:9">
      <c r="A14" s="61" t="s">
        <v>2</v>
      </c>
      <c r="B14" s="4" t="s">
        <v>7</v>
      </c>
      <c r="C14" s="28"/>
      <c r="D14" s="28"/>
      <c r="E14" s="72"/>
      <c r="F14" s="2"/>
      <c r="H14" s="7"/>
      <c r="I14" s="2"/>
    </row>
    <row r="15" spans="1:9">
      <c r="A15" s="27">
        <v>1000</v>
      </c>
      <c r="B15" s="40" t="s">
        <v>1</v>
      </c>
      <c r="C15" s="28"/>
      <c r="D15" s="28"/>
      <c r="E15" s="89"/>
      <c r="F15" s="2"/>
      <c r="H15" s="2"/>
      <c r="I15" s="2"/>
    </row>
    <row r="16" spans="1:9">
      <c r="A16" s="5">
        <v>750</v>
      </c>
      <c r="B16" s="40" t="s">
        <v>1</v>
      </c>
      <c r="C16" s="28"/>
      <c r="D16" s="28"/>
      <c r="E16" s="72"/>
      <c r="F16" s="2"/>
      <c r="H16" s="2"/>
      <c r="I16" s="7"/>
    </row>
    <row r="17" spans="1:9">
      <c r="A17" s="5">
        <v>500</v>
      </c>
      <c r="B17" s="40" t="s">
        <v>1</v>
      </c>
      <c r="C17" s="28"/>
      <c r="D17" s="28"/>
      <c r="E17" s="89"/>
      <c r="F17" s="2"/>
      <c r="H17" s="2"/>
      <c r="I17" s="7"/>
    </row>
    <row r="18" spans="1:9">
      <c r="A18" s="23">
        <v>250</v>
      </c>
      <c r="B18" s="41">
        <v>33117.635000000002</v>
      </c>
      <c r="C18" s="28"/>
      <c r="D18" s="28"/>
      <c r="E18" s="72"/>
      <c r="F18" s="2"/>
      <c r="H18" s="2"/>
      <c r="I18" s="7"/>
    </row>
    <row r="19" spans="1:9">
      <c r="A19" s="23">
        <v>100</v>
      </c>
      <c r="B19" s="41">
        <v>16918.179</v>
      </c>
      <c r="C19" s="28"/>
      <c r="D19" s="28"/>
      <c r="E19" s="72"/>
      <c r="F19" s="2"/>
      <c r="H19" s="2"/>
      <c r="I19" s="7"/>
    </row>
    <row r="20" spans="1:9">
      <c r="A20" s="23">
        <v>50</v>
      </c>
      <c r="B20" s="41">
        <v>6514.7520000000004</v>
      </c>
      <c r="C20" s="28"/>
      <c r="D20" s="28"/>
      <c r="E20" s="72"/>
      <c r="F20" s="2"/>
      <c r="H20" s="2"/>
      <c r="I20" s="7"/>
    </row>
    <row r="21" spans="1:9">
      <c r="A21" s="23">
        <v>25</v>
      </c>
      <c r="B21" s="41">
        <v>2621.3049999999998</v>
      </c>
      <c r="C21" s="28"/>
      <c r="D21" s="28"/>
      <c r="E21" s="72"/>
      <c r="F21" s="7"/>
      <c r="H21" s="2"/>
      <c r="I21" s="7"/>
    </row>
    <row r="22" spans="1:9">
      <c r="A22" s="23">
        <v>10</v>
      </c>
      <c r="B22" s="41">
        <v>711.43499999999995</v>
      </c>
      <c r="C22" s="28"/>
      <c r="D22" s="28"/>
      <c r="E22" s="72"/>
      <c r="F22" s="7"/>
      <c r="H22" s="2"/>
      <c r="I22" s="7"/>
    </row>
    <row r="23" spans="1:9">
      <c r="A23" s="5">
        <v>5</v>
      </c>
      <c r="B23" s="40" t="s">
        <v>1</v>
      </c>
      <c r="C23" s="28"/>
      <c r="D23" s="28"/>
      <c r="E23" s="72"/>
      <c r="F23" s="7"/>
      <c r="H23" s="2"/>
      <c r="I23" s="7"/>
    </row>
    <row r="24" spans="1:9" ht="17" thickBot="1">
      <c r="A24" s="8">
        <v>1</v>
      </c>
      <c r="B24" s="42" t="s">
        <v>1</v>
      </c>
      <c r="C24" s="28"/>
      <c r="D24" s="28"/>
      <c r="E24" s="72"/>
      <c r="F24" s="7"/>
      <c r="H24" s="2"/>
      <c r="I24" s="7"/>
    </row>
    <row r="25" spans="1:9">
      <c r="A25" s="44"/>
      <c r="B25" s="2"/>
      <c r="C25" s="28"/>
      <c r="D25" s="28"/>
      <c r="E25" s="72"/>
      <c r="F25" s="2"/>
      <c r="H25" s="2"/>
      <c r="I25" s="2"/>
    </row>
    <row r="26" spans="1:9" ht="17" thickBot="1">
      <c r="A26" s="44"/>
      <c r="B26" s="2"/>
      <c r="C26" s="28"/>
      <c r="D26" s="28"/>
      <c r="E26" s="72"/>
      <c r="F26" s="2"/>
      <c r="H26" s="2"/>
      <c r="I26" s="2"/>
    </row>
    <row r="27" spans="1:9">
      <c r="A27" s="61" t="s">
        <v>2</v>
      </c>
      <c r="B27" s="4" t="s">
        <v>7</v>
      </c>
      <c r="C27" s="28"/>
      <c r="D27" s="28"/>
      <c r="E27" s="72"/>
      <c r="F27" s="2"/>
      <c r="H27" s="2"/>
      <c r="I27" s="2"/>
    </row>
    <row r="28" spans="1:9">
      <c r="A28" s="27">
        <v>1000</v>
      </c>
      <c r="B28" s="40" t="s">
        <v>1</v>
      </c>
      <c r="C28" s="28"/>
      <c r="D28" s="28"/>
      <c r="E28" s="89"/>
      <c r="F28" s="2"/>
      <c r="I28" s="24"/>
    </row>
    <row r="29" spans="1:9">
      <c r="A29" s="5">
        <v>750</v>
      </c>
      <c r="B29" s="40" t="s">
        <v>1</v>
      </c>
      <c r="C29" s="28"/>
      <c r="D29" s="28"/>
      <c r="E29" s="72"/>
      <c r="F29" s="2"/>
      <c r="I29" s="24"/>
    </row>
    <row r="30" spans="1:9">
      <c r="A30" s="5">
        <v>500</v>
      </c>
      <c r="B30" s="40" t="s">
        <v>1</v>
      </c>
      <c r="C30" s="28"/>
      <c r="D30" s="28"/>
      <c r="E30" s="89"/>
      <c r="F30" s="2"/>
      <c r="I30" s="24"/>
    </row>
    <row r="31" spans="1:9">
      <c r="A31" s="23">
        <v>250</v>
      </c>
      <c r="B31" s="43">
        <v>88852.243000000002</v>
      </c>
      <c r="C31" s="28"/>
      <c r="D31" s="28"/>
      <c r="E31" s="72"/>
      <c r="F31" s="2"/>
      <c r="I31" s="24"/>
    </row>
    <row r="32" spans="1:9">
      <c r="A32" s="23">
        <v>100</v>
      </c>
      <c r="B32" s="43">
        <v>22611.948</v>
      </c>
      <c r="C32" s="28"/>
      <c r="D32" s="28"/>
      <c r="E32" s="72"/>
      <c r="F32" s="2"/>
      <c r="I32" s="24"/>
    </row>
    <row r="33" spans="1:9">
      <c r="A33" s="23">
        <v>50</v>
      </c>
      <c r="B33" s="43">
        <v>8733.9449999999997</v>
      </c>
      <c r="C33" s="28"/>
      <c r="D33" s="28"/>
      <c r="E33" s="72"/>
      <c r="F33" s="2"/>
      <c r="I33" s="24"/>
    </row>
    <row r="34" spans="1:9">
      <c r="A34" s="23">
        <v>25</v>
      </c>
      <c r="B34" s="43">
        <v>3220.134</v>
      </c>
      <c r="C34" s="28"/>
      <c r="D34" s="28"/>
      <c r="E34" s="72"/>
      <c r="F34" s="7"/>
    </row>
    <row r="35" spans="1:9">
      <c r="A35" s="23">
        <v>10</v>
      </c>
      <c r="B35" s="43">
        <v>906.26300000000003</v>
      </c>
      <c r="C35" s="28"/>
      <c r="D35" s="28"/>
      <c r="E35" s="72"/>
      <c r="F35" s="7"/>
    </row>
    <row r="36" spans="1:9">
      <c r="A36" s="5">
        <v>5</v>
      </c>
      <c r="B36" s="25" t="s">
        <v>3</v>
      </c>
      <c r="C36" s="28"/>
      <c r="D36" s="28"/>
      <c r="E36" s="72"/>
      <c r="F36" s="7"/>
    </row>
    <row r="37" spans="1:9" ht="17" thickBot="1">
      <c r="A37" s="8">
        <v>1</v>
      </c>
      <c r="B37" s="26" t="s">
        <v>3</v>
      </c>
      <c r="C37" s="28"/>
      <c r="D37" s="28"/>
      <c r="E37" s="72"/>
      <c r="F37" s="7"/>
    </row>
    <row r="38" spans="1:9" ht="17" thickBot="1">
      <c r="A38" s="90"/>
      <c r="B38" s="91"/>
      <c r="C38" s="36"/>
      <c r="D38" s="36"/>
      <c r="E38" s="92"/>
      <c r="F38" s="2"/>
      <c r="H38" s="2"/>
      <c r="I38" s="2"/>
    </row>
    <row r="39" spans="1:9" ht="17" thickBot="1">
      <c r="F39" s="2"/>
      <c r="G39" s="2"/>
    </row>
    <row r="40" spans="1:9" ht="25" thickBot="1">
      <c r="A40" s="69" t="s">
        <v>14</v>
      </c>
      <c r="B40" s="33"/>
      <c r="C40" s="33"/>
      <c r="D40" s="38"/>
    </row>
    <row r="41" spans="1:9">
      <c r="A41" s="74"/>
      <c r="B41" s="51" t="s">
        <v>16</v>
      </c>
      <c r="C41" s="60"/>
      <c r="D41" s="55"/>
    </row>
    <row r="42" spans="1:9">
      <c r="A42" s="61" t="s">
        <v>2</v>
      </c>
      <c r="B42" s="79" t="s">
        <v>17</v>
      </c>
      <c r="C42" s="60"/>
      <c r="D42" s="55"/>
    </row>
    <row r="43" spans="1:9">
      <c r="A43" s="52">
        <v>250</v>
      </c>
      <c r="B43" s="37">
        <f>B31/B18</f>
        <v>2.6829283854357353</v>
      </c>
      <c r="C43" s="60"/>
      <c r="D43" s="55"/>
    </row>
    <row r="44" spans="1:9">
      <c r="A44" s="52">
        <v>100</v>
      </c>
      <c r="B44" s="37">
        <f>B32/B19</f>
        <v>1.3365473908273462</v>
      </c>
      <c r="C44" s="60"/>
      <c r="D44" s="55"/>
    </row>
    <row r="45" spans="1:9">
      <c r="A45" s="52">
        <v>50</v>
      </c>
      <c r="B45" s="37">
        <f>B33/B20</f>
        <v>1.3406412093660662</v>
      </c>
      <c r="C45" s="60"/>
      <c r="D45" s="55"/>
    </row>
    <row r="46" spans="1:9">
      <c r="A46" s="52">
        <v>25</v>
      </c>
      <c r="B46" s="37">
        <f>B34/B21</f>
        <v>1.2284468995404962</v>
      </c>
      <c r="C46" s="60"/>
      <c r="D46" s="55"/>
    </row>
    <row r="47" spans="1:9">
      <c r="A47" s="52">
        <v>10</v>
      </c>
      <c r="B47" s="37">
        <f>B35/B22</f>
        <v>1.2738521439063304</v>
      </c>
      <c r="C47" s="60"/>
      <c r="D47" s="55"/>
    </row>
    <row r="48" spans="1:9">
      <c r="A48" s="93"/>
      <c r="B48" s="83"/>
      <c r="C48" s="60"/>
      <c r="D48" s="55"/>
    </row>
    <row r="49" spans="1:10">
      <c r="A49" s="93" t="s">
        <v>12</v>
      </c>
      <c r="B49" s="84">
        <f>AVERAGE(B43:B48)</f>
        <v>1.5724832058151947</v>
      </c>
      <c r="C49" s="60"/>
      <c r="D49" s="55"/>
    </row>
    <row r="50" spans="1:10" ht="17" thickBot="1">
      <c r="A50" s="94"/>
      <c r="B50" s="60"/>
      <c r="C50" s="60"/>
      <c r="D50" s="55"/>
    </row>
    <row r="51" spans="1:10">
      <c r="A51" s="56"/>
      <c r="B51" s="57"/>
      <c r="C51" s="58"/>
      <c r="D51" s="59"/>
    </row>
    <row r="52" spans="1:10">
      <c r="A52" s="82" t="s">
        <v>20</v>
      </c>
      <c r="B52" s="60" t="s">
        <v>5</v>
      </c>
      <c r="C52" s="81" t="s">
        <v>19</v>
      </c>
      <c r="D52" s="55" t="s">
        <v>6</v>
      </c>
    </row>
    <row r="53" spans="1:10">
      <c r="A53" s="61" t="s">
        <v>2</v>
      </c>
      <c r="B53" s="37" t="s">
        <v>21</v>
      </c>
      <c r="C53" s="62" t="s">
        <v>2</v>
      </c>
      <c r="D53" s="53" t="s">
        <v>21</v>
      </c>
      <c r="J53" s="24"/>
    </row>
    <row r="54" spans="1:10">
      <c r="A54" s="52">
        <v>250</v>
      </c>
      <c r="B54" s="48">
        <f>(136.21*A54)+126.1</f>
        <v>34178.6</v>
      </c>
      <c r="C54" s="47">
        <v>250</v>
      </c>
      <c r="D54" s="85">
        <f>(245.65*C54)-2493.1</f>
        <v>58919.4</v>
      </c>
      <c r="J54" s="24"/>
    </row>
    <row r="55" spans="1:10">
      <c r="A55" s="52">
        <v>100</v>
      </c>
      <c r="B55" s="48">
        <f>(136.21*A55)+126.1</f>
        <v>13747.1</v>
      </c>
      <c r="C55" s="47">
        <v>100</v>
      </c>
      <c r="D55" s="85">
        <f t="shared" ref="D55:D57" si="0">(245.65*C55)-2493.1</f>
        <v>22071.9</v>
      </c>
      <c r="J55" s="24"/>
    </row>
    <row r="56" spans="1:10">
      <c r="A56" s="52">
        <v>50</v>
      </c>
      <c r="B56" s="48">
        <f>(136.21*A56)+126.1</f>
        <v>6936.6</v>
      </c>
      <c r="C56" s="47">
        <v>50</v>
      </c>
      <c r="D56" s="85">
        <f t="shared" si="0"/>
        <v>9789.4</v>
      </c>
      <c r="J56" s="24"/>
    </row>
    <row r="57" spans="1:10">
      <c r="A57" s="52">
        <v>25</v>
      </c>
      <c r="B57" s="48">
        <f>(136.21*A57)+126.1</f>
        <v>3531.35</v>
      </c>
      <c r="C57" s="47">
        <v>25</v>
      </c>
      <c r="D57" s="85">
        <f t="shared" si="0"/>
        <v>3648.15</v>
      </c>
      <c r="J57" s="24"/>
    </row>
    <row r="58" spans="1:10">
      <c r="A58" s="52">
        <v>10</v>
      </c>
      <c r="B58" s="48">
        <f>(136.21*A58)+126.1</f>
        <v>1488.2</v>
      </c>
      <c r="C58" s="47">
        <v>10</v>
      </c>
      <c r="D58" s="85">
        <f>(245.65*C58)-2493.1</f>
        <v>-36.599999999999909</v>
      </c>
      <c r="J58" s="24"/>
    </row>
    <row r="59" spans="1:10">
      <c r="A59" s="73"/>
      <c r="B59" s="86"/>
      <c r="C59" s="49"/>
      <c r="D59" s="87"/>
      <c r="J59" s="24"/>
    </row>
    <row r="60" spans="1:10">
      <c r="A60" s="73"/>
      <c r="B60" s="64" t="s">
        <v>22</v>
      </c>
      <c r="C60" s="49"/>
      <c r="D60" s="87"/>
      <c r="J60" s="24"/>
    </row>
    <row r="61" spans="1:10">
      <c r="A61" s="61" t="s">
        <v>2</v>
      </c>
      <c r="B61" s="80" t="s">
        <v>18</v>
      </c>
      <c r="C61" s="49"/>
      <c r="D61" s="87"/>
      <c r="J61" s="24"/>
    </row>
    <row r="62" spans="1:10">
      <c r="A62" s="52">
        <v>250</v>
      </c>
      <c r="B62" s="37">
        <f>D54/B54</f>
        <v>1.7238681514163834</v>
      </c>
      <c r="C62" s="60"/>
      <c r="D62" s="55"/>
      <c r="J62" s="24"/>
    </row>
    <row r="63" spans="1:10">
      <c r="A63" s="52">
        <v>100</v>
      </c>
      <c r="B63" s="37">
        <f>D55/B55</f>
        <v>1.6055677197372538</v>
      </c>
      <c r="C63" s="60"/>
      <c r="D63" s="55"/>
    </row>
    <row r="64" spans="1:10">
      <c r="A64" s="52">
        <v>50</v>
      </c>
      <c r="B64" s="37">
        <f>D56/B56</f>
        <v>1.4112677680708126</v>
      </c>
      <c r="C64" s="60"/>
      <c r="D64" s="55"/>
    </row>
    <row r="65" spans="1:9">
      <c r="A65" s="52">
        <v>25</v>
      </c>
      <c r="B65" s="37">
        <f>D57/B57</f>
        <v>1.0330751695527207</v>
      </c>
      <c r="C65" s="60"/>
      <c r="D65" s="55"/>
    </row>
    <row r="66" spans="1:9">
      <c r="A66" s="52">
        <v>10</v>
      </c>
      <c r="B66" s="37" t="s">
        <v>1</v>
      </c>
      <c r="C66" s="60"/>
      <c r="D66" s="55"/>
    </row>
    <row r="67" spans="1:9">
      <c r="A67" s="65"/>
      <c r="B67" s="83"/>
      <c r="C67" s="60"/>
      <c r="D67" s="55"/>
    </row>
    <row r="68" spans="1:9" ht="17" thickBot="1">
      <c r="A68" s="88" t="s">
        <v>12</v>
      </c>
      <c r="B68" s="66">
        <f>AVERAGE(B62:B65)</f>
        <v>1.4434447021942927</v>
      </c>
      <c r="C68" s="67"/>
      <c r="D68" s="68"/>
    </row>
    <row r="78" spans="1:9">
      <c r="G78" s="2"/>
      <c r="H78" s="2"/>
      <c r="I78" s="2"/>
    </row>
    <row r="79" spans="1:9">
      <c r="G79" s="2"/>
      <c r="H79" s="2"/>
      <c r="I79" s="2"/>
    </row>
    <row r="80" spans="1:9">
      <c r="G80" s="2"/>
      <c r="H80" s="2"/>
      <c r="I80" s="2"/>
    </row>
    <row r="81" spans="1:9"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 ht="17" thickBot="1">
      <c r="A90" s="2"/>
      <c r="B90" s="2"/>
      <c r="C90" s="2"/>
      <c r="D90" s="2"/>
      <c r="E90" s="2"/>
      <c r="F90" s="2"/>
      <c r="G90" s="2"/>
      <c r="H90" s="2"/>
      <c r="I90" s="2"/>
    </row>
    <row r="91" spans="1:9" ht="17" thickBot="1">
      <c r="A91" s="10"/>
      <c r="B91" s="11"/>
      <c r="C91" s="11"/>
      <c r="D91" s="11"/>
      <c r="E91" s="11"/>
      <c r="F91" s="11"/>
      <c r="G91" s="4"/>
      <c r="H91" s="2"/>
      <c r="I91" s="2"/>
    </row>
    <row r="92" spans="1:9">
      <c r="A92" s="3"/>
      <c r="B92" s="11"/>
      <c r="C92" s="11"/>
      <c r="D92" s="11"/>
      <c r="E92" s="11"/>
      <c r="F92" s="11"/>
      <c r="G92" s="4"/>
      <c r="H92" s="2"/>
      <c r="I92" s="2"/>
    </row>
    <row r="93" spans="1:9">
      <c r="A93" s="12"/>
      <c r="B93" s="13"/>
      <c r="C93" s="13"/>
      <c r="D93" s="13"/>
      <c r="E93" s="6"/>
      <c r="F93" s="14"/>
      <c r="G93" s="19"/>
      <c r="H93" s="2"/>
      <c r="I93" s="2"/>
    </row>
    <row r="94" spans="1:9">
      <c r="A94" s="12"/>
      <c r="B94" s="13"/>
      <c r="C94" s="13"/>
      <c r="D94" s="6"/>
      <c r="E94" s="6"/>
      <c r="F94" s="6"/>
      <c r="G94" s="15"/>
      <c r="H94" s="2"/>
      <c r="I94" s="2"/>
    </row>
    <row r="95" spans="1:9">
      <c r="A95" s="12"/>
      <c r="B95" s="13"/>
      <c r="C95" s="13"/>
      <c r="D95" s="6"/>
      <c r="E95" s="6"/>
      <c r="F95" s="6"/>
      <c r="G95" s="15"/>
      <c r="H95" s="2"/>
      <c r="I95" s="2"/>
    </row>
    <row r="96" spans="1:9">
      <c r="A96" s="12"/>
      <c r="B96" s="13"/>
      <c r="C96" s="13"/>
      <c r="D96" s="6"/>
      <c r="E96" s="6"/>
      <c r="F96" s="6"/>
      <c r="G96" s="15"/>
      <c r="H96" s="2"/>
      <c r="I96" s="2"/>
    </row>
    <row r="97" spans="1:9" ht="17" thickBot="1">
      <c r="A97" s="8"/>
      <c r="B97" s="9"/>
      <c r="C97" s="9"/>
      <c r="D97" s="9"/>
      <c r="E97" s="16"/>
      <c r="F97" s="17"/>
      <c r="G97" s="18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 of Table S2</vt:lpstr>
      <vt:lpstr>Gel 1_unmod-to-mod</vt:lpstr>
      <vt:lpstr>Gel 2_unmod-to-mod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2023-06-18T16:02:42Z</cp:lastPrinted>
  <dcterms:created xsi:type="dcterms:W3CDTF">2022-02-18T11:39:35Z</dcterms:created>
  <dcterms:modified xsi:type="dcterms:W3CDTF">2025-05-14T09:29:25Z</dcterms:modified>
</cp:coreProperties>
</file>